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51196F13-6AD0-C1B8-E2B4-A1F9AE17003E}"/>
  <workbookPr codeName="ThisWorkbook"/>
  <mc:AlternateContent xmlns:mc="http://schemas.openxmlformats.org/markup-compatibility/2006">
    <mc:Choice Requires="x15">
      <x15ac:absPath xmlns:x15ac="http://schemas.microsoft.com/office/spreadsheetml/2010/11/ac" url="C:\Users\kathryn.wheeler\Desktop\Files\"/>
    </mc:Choice>
  </mc:AlternateContent>
  <bookViews>
    <workbookView xWindow="0" yWindow="0" windowWidth="28800" windowHeight="12450" tabRatio="729"/>
  </bookViews>
  <sheets>
    <sheet name="PSICFL Rec" sheetId="1" r:id="rId1"/>
    <sheet name="Request_Info" sheetId="2" state="hidden" r:id="rId2"/>
    <sheet name="Lookups" sheetId="3" state="hidden" r:id="rId3"/>
    <sheet name="DOE Codes Lookups" sheetId="4" state="hidden" r:id="rId4"/>
    <sheet name="2021 PSICFL" sheetId="9" state="hidden" r:id="rId5"/>
    <sheet name="Codes Master" sheetId="10" state="hidden" r:id="rId6"/>
    <sheet name="Certifications" sheetId="5" r:id="rId7"/>
    <sheet name="SOC Lookups" sheetId="6" state="hidden" r:id="rId8"/>
    <sheet name="SOC Codes" sheetId="8" r:id="rId9"/>
  </sheets>
  <definedNames>
    <definedName name="_2018_SOC_codes">'SOC Codes'!$A$1</definedName>
    <definedName name="_xlnm._FilterDatabase" localSheetId="4" hidden="1">'2021 PSICFL'!$A$1:$F$334</definedName>
    <definedName name="_xlnm._FilterDatabase" localSheetId="6" hidden="1">Certifications!$A$1:$E$908</definedName>
    <definedName name="_xlnm._FilterDatabase" localSheetId="5" hidden="1">'Codes Master'!$A$1:$K$911</definedName>
    <definedName name="_xlnm._FilterDatabase" localSheetId="3" hidden="1">'DOE Codes Lookups'!$A$1:$I$836</definedName>
    <definedName name="_xlnm._FilterDatabase" localSheetId="8" hidden="1">'SOC Codes'!$A$1:$B$861</definedName>
    <definedName name="Agency">Lookups!$B$3:$B$99</definedName>
    <definedName name="Agency_Institution">'PSICFL Rec'!$B$15</definedName>
    <definedName name="Agency_LKP">Lookups!$B$3:$C$99</definedName>
    <definedName name="Agency_Website">'PSICFL Rec'!$B$21</definedName>
    <definedName name="Agency_Website_Tab_2">Certifications!$D$1</definedName>
    <definedName name="Agency_Website_W_O_Code">'PSICFL Rec'!$B$26</definedName>
    <definedName name="Cert_Agency">'DOE Codes Lookups'!$F$2:$H$909</definedName>
    <definedName name="Cert_List">'DOE Codes Lookups'!$C$2:$C$909</definedName>
    <definedName name="Cert_Lookup">'DOE Codes Lookups'!$C$1:$H$909</definedName>
    <definedName name="Certification_Agency">Certifications!$C$1</definedName>
    <definedName name="Certification_Title">'PSICFL Rec'!$B$19</definedName>
    <definedName name="Certification_Title_Tab_2">Certifications!$B$1</definedName>
    <definedName name="Certifying_Agency">'PSICFL Rec'!$B$20</definedName>
    <definedName name="Certifying_Agency_W_O_Code">'PSICFL Rec'!$B$25</definedName>
    <definedName name="Certifying_Title_W_O_Code">'PSICFL Rec'!$B$24</definedName>
    <definedName name="Certs">'DOE Codes Lookups'!$A:$H</definedName>
    <definedName name="Clusters">Lookups!#REF!</definedName>
    <definedName name="College_clusters">Lookups!$E$49:$E$66</definedName>
    <definedName name="Detailed_Occupation_Title">'SOC Codes'!$B$1</definedName>
    <definedName name="Dist_Clusters">Lookups!$E$19:$E$48</definedName>
    <definedName name="DOE_Code">Certifications!$A$1</definedName>
    <definedName name="E_mail_Address">'PSICFL Rec'!$B$17</definedName>
    <definedName name="Form_Check">'PSICFL Rec'!$A$47</definedName>
    <definedName name="Name">'PSICFL Rec'!$B$13</definedName>
    <definedName name="Phone_Number">'PSICFL Rec'!$B$16</definedName>
    <definedName name="_xlnm.Print_Area" localSheetId="0">'PSICFL Rec'!$A$1:$M$48</definedName>
    <definedName name="_xlnm.Print_Titles" localSheetId="0">'PSICFL Rec'!$1:$3</definedName>
    <definedName name="PSICFL_2021">'2021 PSICFL'!$A:$F</definedName>
    <definedName name="Recommendation_for_Certifications_with_a_DOE_Code">'PSICFL Rec'!$B$18</definedName>
    <definedName name="Recommendation_for_Certifications_without_a_DOE_Code">'PSICFL Rec'!$B$23</definedName>
    <definedName name="Recommendation_for_Certifications_without_a_DOE_Code__">'PSICFL Rec'!$B$23</definedName>
    <definedName name="SOCCodes">'SOC Lookups'!$A$2:$A$848</definedName>
    <definedName name="SOCReturn">'SOC Lookups'!$A:$C</definedName>
    <definedName name="Status">Lookups!$E$73:$F$78</definedName>
    <definedName name="Step_1">'PSICFL Rec'!$A$11</definedName>
    <definedName name="Step_2">'PSICFL Rec'!$A$18</definedName>
    <definedName name="Submitter_Information">'PSICFL Rec'!$B$11</definedName>
    <definedName name="Title">'PSICFL Rec'!$B$14</definedName>
    <definedName name="Type_Submitter">Lookups!$E$8:$E$10</definedName>
    <definedName name="Yes_No">Lookups!$E$3:$E$5</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2" i="10" l="1"/>
  <c r="E3" i="10"/>
  <c r="E4" i="10"/>
  <c r="E5" i="10"/>
  <c r="E6" i="10"/>
  <c r="E7" i="10"/>
  <c r="E8" i="10"/>
  <c r="E9" i="10"/>
  <c r="E10" i="10"/>
  <c r="E11" i="10"/>
  <c r="E12" i="10"/>
  <c r="E13" i="10"/>
  <c r="E14" i="10"/>
  <c r="E15" i="10"/>
  <c r="E16" i="10"/>
  <c r="E17" i="10"/>
  <c r="E18" i="10"/>
  <c r="E19" i="10"/>
  <c r="E20" i="10"/>
  <c r="E21" i="10"/>
  <c r="E22" i="10"/>
  <c r="E23" i="10"/>
  <c r="E24" i="10"/>
  <c r="E25" i="10"/>
  <c r="E26" i="10"/>
  <c r="E27" i="10"/>
  <c r="E28" i="10"/>
  <c r="E29" i="10"/>
  <c r="E30" i="10"/>
  <c r="E31" i="10"/>
  <c r="E32" i="10"/>
  <c r="E33" i="10"/>
  <c r="E34" i="10"/>
  <c r="E35" i="10"/>
  <c r="E36" i="10"/>
  <c r="E37" i="10"/>
  <c r="E38" i="10"/>
  <c r="E39" i="10"/>
  <c r="E40" i="10"/>
  <c r="E41" i="10"/>
  <c r="E42" i="10"/>
  <c r="E43" i="10"/>
  <c r="E44" i="10"/>
  <c r="E45" i="10"/>
  <c r="E46" i="10"/>
  <c r="E47" i="10"/>
  <c r="E48" i="10"/>
  <c r="E49" i="10"/>
  <c r="E50" i="10"/>
  <c r="E51" i="10"/>
  <c r="E52" i="10"/>
  <c r="E53" i="10"/>
  <c r="E54" i="10"/>
  <c r="E55" i="10"/>
  <c r="E56" i="10"/>
  <c r="E57" i="10"/>
  <c r="E58" i="10"/>
  <c r="E59" i="10"/>
  <c r="E60" i="10"/>
  <c r="E61" i="10"/>
  <c r="E62" i="10"/>
  <c r="E63" i="10"/>
  <c r="E64" i="10"/>
  <c r="E65" i="10"/>
  <c r="E66" i="10"/>
  <c r="E67" i="10"/>
  <c r="E68" i="10"/>
  <c r="E69" i="10"/>
  <c r="E70" i="10"/>
  <c r="E71" i="10"/>
  <c r="E72" i="10"/>
  <c r="E73" i="10"/>
  <c r="E74" i="10"/>
  <c r="E75" i="10"/>
  <c r="E76" i="10"/>
  <c r="E77" i="10"/>
  <c r="E78" i="10"/>
  <c r="E79" i="10"/>
  <c r="E80" i="10"/>
  <c r="E81" i="10"/>
  <c r="E82" i="10"/>
  <c r="E83" i="10"/>
  <c r="E84" i="10"/>
  <c r="E85" i="10"/>
  <c r="E86" i="10"/>
  <c r="E87" i="10"/>
  <c r="E88" i="10"/>
  <c r="E89" i="10"/>
  <c r="E90" i="10"/>
  <c r="E91" i="10"/>
  <c r="E92" i="10"/>
  <c r="E93" i="10"/>
  <c r="E94" i="10"/>
  <c r="E95" i="10"/>
  <c r="E96" i="10"/>
  <c r="E97" i="10"/>
  <c r="E98" i="10"/>
  <c r="E99" i="10"/>
  <c r="E100" i="10"/>
  <c r="E101" i="10"/>
  <c r="E102" i="10"/>
  <c r="E103" i="10"/>
  <c r="E104" i="10"/>
  <c r="E105" i="10"/>
  <c r="E106" i="10"/>
  <c r="E107" i="10"/>
  <c r="E108" i="10"/>
  <c r="E109" i="10"/>
  <c r="E110" i="10"/>
  <c r="E111" i="10"/>
  <c r="E112" i="10"/>
  <c r="E113" i="10"/>
  <c r="E114" i="10"/>
  <c r="E115" i="10"/>
  <c r="E116" i="10"/>
  <c r="E117" i="10"/>
  <c r="E118" i="10"/>
  <c r="E119" i="10"/>
  <c r="E120" i="10"/>
  <c r="E121" i="10"/>
  <c r="E122" i="10"/>
  <c r="E123" i="10"/>
  <c r="E124" i="10"/>
  <c r="E125" i="10"/>
  <c r="E126" i="10"/>
  <c r="E127" i="10"/>
  <c r="E128" i="10"/>
  <c r="E129" i="10"/>
  <c r="E130" i="10"/>
  <c r="E131" i="10"/>
  <c r="E132" i="10"/>
  <c r="E133" i="10"/>
  <c r="E134" i="10"/>
  <c r="E135" i="10"/>
  <c r="E136" i="10"/>
  <c r="E137" i="10"/>
  <c r="E138" i="10"/>
  <c r="E139" i="10"/>
  <c r="E140" i="10"/>
  <c r="E141" i="10"/>
  <c r="E142" i="10"/>
  <c r="E143" i="10"/>
  <c r="E144" i="10"/>
  <c r="E145" i="10"/>
  <c r="E146" i="10"/>
  <c r="E147" i="10"/>
  <c r="E148" i="10"/>
  <c r="E149" i="10"/>
  <c r="E150" i="10"/>
  <c r="E151" i="10"/>
  <c r="E152" i="10"/>
  <c r="E153" i="10"/>
  <c r="E154" i="10"/>
  <c r="E155" i="10"/>
  <c r="E156" i="10"/>
  <c r="E157" i="10"/>
  <c r="E158" i="10"/>
  <c r="E159" i="10"/>
  <c r="E160" i="10"/>
  <c r="E161" i="10"/>
  <c r="E162" i="10"/>
  <c r="E163" i="10"/>
  <c r="E164" i="10"/>
  <c r="E165" i="10"/>
  <c r="E166" i="10"/>
  <c r="E167" i="10"/>
  <c r="E168" i="10"/>
  <c r="E169" i="10"/>
  <c r="E170" i="10"/>
  <c r="E171" i="10"/>
  <c r="E172" i="10"/>
  <c r="E173" i="10"/>
  <c r="E174" i="10"/>
  <c r="E175" i="10"/>
  <c r="E176" i="10"/>
  <c r="E177" i="10"/>
  <c r="E178" i="10"/>
  <c r="E179" i="10"/>
  <c r="E180" i="10"/>
  <c r="E181" i="10"/>
  <c r="E182" i="10"/>
  <c r="E183" i="10"/>
  <c r="E184" i="10"/>
  <c r="E185" i="10"/>
  <c r="E186" i="10"/>
  <c r="E187" i="10"/>
  <c r="E188" i="10"/>
  <c r="E189" i="10"/>
  <c r="E190" i="10"/>
  <c r="E191" i="10"/>
  <c r="E192" i="10"/>
  <c r="E193" i="10"/>
  <c r="E194" i="10"/>
  <c r="E195" i="10"/>
  <c r="E196" i="10"/>
  <c r="E197" i="10"/>
  <c r="E198" i="10"/>
  <c r="E199" i="10"/>
  <c r="E200" i="10"/>
  <c r="E201" i="10"/>
  <c r="E202" i="10"/>
  <c r="E203" i="10"/>
  <c r="E204" i="10"/>
  <c r="E205" i="10"/>
  <c r="E206" i="10"/>
  <c r="E207" i="10"/>
  <c r="E208" i="10"/>
  <c r="E209" i="10"/>
  <c r="E210" i="10"/>
  <c r="E211" i="10"/>
  <c r="E212" i="10"/>
  <c r="E213" i="10"/>
  <c r="E214" i="10"/>
  <c r="E215" i="10"/>
  <c r="E216" i="10"/>
  <c r="E217" i="10"/>
  <c r="E218" i="10"/>
  <c r="E219" i="10"/>
  <c r="E220" i="10"/>
  <c r="E221" i="10"/>
  <c r="E222" i="10"/>
  <c r="E223" i="10"/>
  <c r="E224" i="10"/>
  <c r="E225" i="10"/>
  <c r="E226" i="10"/>
  <c r="E227" i="10"/>
  <c r="E228" i="10"/>
  <c r="E229" i="10"/>
  <c r="E230" i="10"/>
  <c r="E231" i="10"/>
  <c r="E232" i="10"/>
  <c r="E233" i="10"/>
  <c r="E234" i="10"/>
  <c r="E235" i="10"/>
  <c r="E236" i="10"/>
  <c r="E237" i="10"/>
  <c r="E238" i="10"/>
  <c r="E239" i="10"/>
  <c r="E240" i="10"/>
  <c r="E241" i="10"/>
  <c r="E242" i="10"/>
  <c r="E243" i="10"/>
  <c r="E244" i="10"/>
  <c r="E245" i="10"/>
  <c r="E246" i="10"/>
  <c r="E247" i="10"/>
  <c r="E248" i="10"/>
  <c r="E249" i="10"/>
  <c r="E250" i="10"/>
  <c r="E251" i="10"/>
  <c r="E252" i="10"/>
  <c r="E253" i="10"/>
  <c r="E254" i="10"/>
  <c r="E255" i="10"/>
  <c r="E256" i="10"/>
  <c r="E257" i="10"/>
  <c r="E258" i="10"/>
  <c r="E259" i="10"/>
  <c r="E260" i="10"/>
  <c r="E261" i="10"/>
  <c r="E262" i="10"/>
  <c r="E263" i="10"/>
  <c r="E264" i="10"/>
  <c r="E265" i="10"/>
  <c r="E266" i="10"/>
  <c r="E267" i="10"/>
  <c r="E268" i="10"/>
  <c r="E269" i="10"/>
  <c r="E270" i="10"/>
  <c r="E271" i="10"/>
  <c r="E272" i="10"/>
  <c r="E273" i="10"/>
  <c r="E274" i="10"/>
  <c r="E275" i="10"/>
  <c r="E276" i="10"/>
  <c r="E277" i="10"/>
  <c r="E278" i="10"/>
  <c r="E279" i="10"/>
  <c r="E280" i="10"/>
  <c r="E281" i="10"/>
  <c r="E282" i="10"/>
  <c r="E283" i="10"/>
  <c r="E284" i="10"/>
  <c r="E285" i="10"/>
  <c r="E286" i="10"/>
  <c r="E287" i="10"/>
  <c r="E288" i="10"/>
  <c r="E289" i="10"/>
  <c r="E290" i="10"/>
  <c r="E291" i="10"/>
  <c r="E292" i="10"/>
  <c r="E293" i="10"/>
  <c r="E294" i="10"/>
  <c r="E295" i="10"/>
  <c r="E296" i="10"/>
  <c r="E297" i="10"/>
  <c r="E298" i="10"/>
  <c r="E299" i="10"/>
  <c r="E300" i="10"/>
  <c r="E301" i="10"/>
  <c r="E302" i="10"/>
  <c r="E303" i="10"/>
  <c r="E304" i="10"/>
  <c r="E305" i="10"/>
  <c r="E306" i="10"/>
  <c r="E307" i="10"/>
  <c r="E308" i="10"/>
  <c r="E309" i="10"/>
  <c r="E310" i="10"/>
  <c r="E311" i="10"/>
  <c r="E312" i="10"/>
  <c r="E313" i="10"/>
  <c r="E314" i="10"/>
  <c r="E315" i="10"/>
  <c r="E316" i="10"/>
  <c r="E317" i="10"/>
  <c r="E318" i="10"/>
  <c r="E319" i="10"/>
  <c r="E320" i="10"/>
  <c r="E321" i="10"/>
  <c r="E322" i="10"/>
  <c r="E323" i="10"/>
  <c r="E324" i="10"/>
  <c r="E325" i="10"/>
  <c r="E326" i="10"/>
  <c r="E327" i="10"/>
  <c r="E328" i="10"/>
  <c r="E329" i="10"/>
  <c r="E330" i="10"/>
  <c r="E331" i="10"/>
  <c r="E332" i="10"/>
  <c r="E333" i="10"/>
  <c r="E334" i="10"/>
  <c r="E335" i="10"/>
  <c r="E336" i="10"/>
  <c r="E337" i="10"/>
  <c r="E338" i="10"/>
  <c r="E339" i="10"/>
  <c r="E340" i="10"/>
  <c r="E341" i="10"/>
  <c r="E342" i="10"/>
  <c r="E343" i="10"/>
  <c r="E344" i="10"/>
  <c r="E345" i="10"/>
  <c r="E346" i="10"/>
  <c r="E347" i="10"/>
  <c r="E348" i="10"/>
  <c r="E349" i="10"/>
  <c r="E350" i="10"/>
  <c r="E351" i="10"/>
  <c r="E352" i="10"/>
  <c r="E353" i="10"/>
  <c r="E354" i="10"/>
  <c r="E355" i="10"/>
  <c r="E356" i="10"/>
  <c r="E357" i="10"/>
  <c r="E358" i="10"/>
  <c r="E359" i="10"/>
  <c r="E360" i="10"/>
  <c r="E361" i="10"/>
  <c r="E362" i="10"/>
  <c r="E363" i="10"/>
  <c r="E364" i="10"/>
  <c r="E365" i="10"/>
  <c r="E366" i="10"/>
  <c r="E367" i="10"/>
  <c r="E368" i="10"/>
  <c r="E369" i="10"/>
  <c r="E370" i="10"/>
  <c r="E371" i="10"/>
  <c r="E372" i="10"/>
  <c r="E373" i="10"/>
  <c r="E374" i="10"/>
  <c r="E375" i="10"/>
  <c r="E376" i="10"/>
  <c r="E377" i="10"/>
  <c r="E378" i="10"/>
  <c r="E379" i="10"/>
  <c r="E380" i="10"/>
  <c r="E381" i="10"/>
  <c r="E382" i="10"/>
  <c r="E383" i="10"/>
  <c r="E384" i="10"/>
  <c r="E385" i="10"/>
  <c r="E386" i="10"/>
  <c r="E387" i="10"/>
  <c r="E388" i="10"/>
  <c r="E389" i="10"/>
  <c r="E390" i="10"/>
  <c r="E391" i="10"/>
  <c r="E392" i="10"/>
  <c r="E393" i="10"/>
  <c r="E394" i="10"/>
  <c r="E395" i="10"/>
  <c r="E396" i="10"/>
  <c r="E397" i="10"/>
  <c r="E398" i="10"/>
  <c r="E399" i="10"/>
  <c r="E400" i="10"/>
  <c r="E401" i="10"/>
  <c r="E402" i="10"/>
  <c r="E403" i="10"/>
  <c r="E404" i="10"/>
  <c r="E405" i="10"/>
  <c r="E406" i="10"/>
  <c r="E407" i="10"/>
  <c r="E408" i="10"/>
  <c r="E409" i="10"/>
  <c r="E410" i="10"/>
  <c r="E411" i="10"/>
  <c r="E412" i="10"/>
  <c r="E413" i="10"/>
  <c r="E414" i="10"/>
  <c r="E415" i="10"/>
  <c r="E416" i="10"/>
  <c r="E417" i="10"/>
  <c r="E418" i="10"/>
  <c r="E419" i="10"/>
  <c r="E420" i="10"/>
  <c r="E421" i="10"/>
  <c r="E422" i="10"/>
  <c r="E423" i="10"/>
  <c r="E424" i="10"/>
  <c r="E425" i="10"/>
  <c r="E426" i="10"/>
  <c r="E427" i="10"/>
  <c r="E428" i="10"/>
  <c r="E429" i="10"/>
  <c r="E430" i="10"/>
  <c r="E431" i="10"/>
  <c r="E432" i="10"/>
  <c r="E433" i="10"/>
  <c r="E434" i="10"/>
  <c r="E435" i="10"/>
  <c r="E436" i="10"/>
  <c r="E437" i="10"/>
  <c r="E438" i="10"/>
  <c r="E439" i="10"/>
  <c r="E440" i="10"/>
  <c r="E441" i="10"/>
  <c r="E442" i="10"/>
  <c r="E443" i="10"/>
  <c r="E444" i="10"/>
  <c r="E445" i="10"/>
  <c r="E446" i="10"/>
  <c r="E447" i="10"/>
  <c r="E448" i="10"/>
  <c r="E449" i="10"/>
  <c r="E450" i="10"/>
  <c r="E451" i="10"/>
  <c r="E452" i="10"/>
  <c r="E453" i="10"/>
  <c r="E454" i="10"/>
  <c r="E455" i="10"/>
  <c r="E456" i="10"/>
  <c r="E457" i="10"/>
  <c r="E458" i="10"/>
  <c r="E459" i="10"/>
  <c r="E460" i="10"/>
  <c r="E461" i="10"/>
  <c r="E462" i="10"/>
  <c r="E463" i="10"/>
  <c r="E464" i="10"/>
  <c r="E465" i="10"/>
  <c r="E466" i="10"/>
  <c r="E467" i="10"/>
  <c r="E468" i="10"/>
  <c r="E469" i="10"/>
  <c r="E470" i="10"/>
  <c r="E471" i="10"/>
  <c r="E472" i="10"/>
  <c r="E473" i="10"/>
  <c r="E474" i="10"/>
  <c r="E475" i="10"/>
  <c r="E476" i="10"/>
  <c r="E477" i="10"/>
  <c r="E478" i="10"/>
  <c r="E479" i="10"/>
  <c r="E480" i="10"/>
  <c r="E481" i="10"/>
  <c r="E482" i="10"/>
  <c r="E483" i="10"/>
  <c r="E484" i="10"/>
  <c r="E485" i="10"/>
  <c r="E486" i="10"/>
  <c r="E487" i="10"/>
  <c r="E488" i="10"/>
  <c r="E489" i="10"/>
  <c r="E490" i="10"/>
  <c r="E491" i="10"/>
  <c r="E492" i="10"/>
  <c r="E493" i="10"/>
  <c r="E494" i="10"/>
  <c r="E495" i="10"/>
  <c r="E496" i="10"/>
  <c r="E497" i="10"/>
  <c r="E498" i="10"/>
  <c r="E499" i="10"/>
  <c r="E500" i="10"/>
  <c r="E501" i="10"/>
  <c r="E502" i="10"/>
  <c r="E503" i="10"/>
  <c r="E504" i="10"/>
  <c r="E505" i="10"/>
  <c r="E506" i="10"/>
  <c r="E507" i="10"/>
  <c r="E508" i="10"/>
  <c r="E509" i="10"/>
  <c r="E510" i="10"/>
  <c r="E511" i="10"/>
  <c r="E512" i="10"/>
  <c r="E513" i="10"/>
  <c r="E514" i="10"/>
  <c r="E515" i="10"/>
  <c r="E516" i="10"/>
  <c r="E517" i="10"/>
  <c r="E518" i="10"/>
  <c r="E519" i="10"/>
  <c r="E520" i="10"/>
  <c r="E521" i="10"/>
  <c r="E522" i="10"/>
  <c r="E523" i="10"/>
  <c r="E524" i="10"/>
  <c r="E525" i="10"/>
  <c r="E526" i="10"/>
  <c r="E527" i="10"/>
  <c r="E528" i="10"/>
  <c r="E529" i="10"/>
  <c r="E530" i="10"/>
  <c r="E531" i="10"/>
  <c r="E532" i="10"/>
  <c r="E533" i="10"/>
  <c r="E534" i="10"/>
  <c r="E535" i="10"/>
  <c r="E536" i="10"/>
  <c r="E537" i="10"/>
  <c r="E538" i="10"/>
  <c r="E539" i="10"/>
  <c r="E540" i="10"/>
  <c r="E541" i="10"/>
  <c r="E542" i="10"/>
  <c r="E543" i="10"/>
  <c r="E544" i="10"/>
  <c r="E545" i="10"/>
  <c r="E546" i="10"/>
  <c r="E547" i="10"/>
  <c r="E548" i="10"/>
  <c r="E549" i="10"/>
  <c r="E550" i="10"/>
  <c r="E551" i="10"/>
  <c r="E552" i="10"/>
  <c r="E553" i="10"/>
  <c r="E554" i="10"/>
  <c r="E555" i="10"/>
  <c r="E556" i="10"/>
  <c r="E557" i="10"/>
  <c r="E558" i="10"/>
  <c r="E559" i="10"/>
  <c r="E560" i="10"/>
  <c r="E561" i="10"/>
  <c r="E562" i="10"/>
  <c r="E563" i="10"/>
  <c r="E564" i="10"/>
  <c r="E565" i="10"/>
  <c r="E566" i="10"/>
  <c r="E567" i="10"/>
  <c r="E568" i="10"/>
  <c r="E569" i="10"/>
  <c r="E570" i="10"/>
  <c r="E571" i="10"/>
  <c r="E572" i="10"/>
  <c r="E573" i="10"/>
  <c r="E574" i="10"/>
  <c r="E575" i="10"/>
  <c r="E576" i="10"/>
  <c r="E577" i="10"/>
  <c r="E578" i="10"/>
  <c r="E579" i="10"/>
  <c r="E580" i="10"/>
  <c r="E581" i="10"/>
  <c r="E582" i="10"/>
  <c r="E583" i="10"/>
  <c r="E584" i="10"/>
  <c r="E585" i="10"/>
  <c r="E586" i="10"/>
  <c r="E587" i="10"/>
  <c r="E588" i="10"/>
  <c r="E589" i="10"/>
  <c r="E590" i="10"/>
  <c r="E591" i="10"/>
  <c r="E592" i="10"/>
  <c r="E593" i="10"/>
  <c r="E594" i="10"/>
  <c r="E595" i="10"/>
  <c r="E596" i="10"/>
  <c r="E597" i="10"/>
  <c r="E598" i="10"/>
  <c r="E599" i="10"/>
  <c r="E600" i="10"/>
  <c r="E601" i="10"/>
  <c r="E602" i="10"/>
  <c r="E603" i="10"/>
  <c r="E604" i="10"/>
  <c r="E605" i="10"/>
  <c r="E606" i="10"/>
  <c r="E607" i="10"/>
  <c r="E608" i="10"/>
  <c r="E609" i="10"/>
  <c r="E610" i="10"/>
  <c r="E611" i="10"/>
  <c r="E612" i="10"/>
  <c r="E613" i="10"/>
  <c r="E614" i="10"/>
  <c r="E615" i="10"/>
  <c r="E616" i="10"/>
  <c r="E617" i="10"/>
  <c r="E618" i="10"/>
  <c r="E619" i="10"/>
  <c r="E620" i="10"/>
  <c r="E621" i="10"/>
  <c r="E622" i="10"/>
  <c r="E623" i="10"/>
  <c r="E624" i="10"/>
  <c r="E625" i="10"/>
  <c r="E626" i="10"/>
  <c r="E627" i="10"/>
  <c r="E628" i="10"/>
  <c r="E629" i="10"/>
  <c r="E630" i="10"/>
  <c r="E631" i="10"/>
  <c r="E632" i="10"/>
  <c r="E633" i="10"/>
  <c r="E634" i="10"/>
  <c r="E635" i="10"/>
  <c r="E636" i="10"/>
  <c r="E637" i="10"/>
  <c r="E638" i="10"/>
  <c r="E639" i="10"/>
  <c r="E640" i="10"/>
  <c r="E641" i="10"/>
  <c r="E642" i="10"/>
  <c r="E643" i="10"/>
  <c r="E644" i="10"/>
  <c r="E645" i="10"/>
  <c r="E646" i="10"/>
  <c r="E647" i="10"/>
  <c r="E648" i="10"/>
  <c r="E649" i="10"/>
  <c r="E650" i="10"/>
  <c r="E651" i="10"/>
  <c r="E652" i="10"/>
  <c r="E653" i="10"/>
  <c r="E654" i="10"/>
  <c r="E655" i="10"/>
  <c r="E656" i="10"/>
  <c r="E657" i="10"/>
  <c r="E658" i="10"/>
  <c r="E659" i="10"/>
  <c r="E660" i="10"/>
  <c r="E661" i="10"/>
  <c r="E662" i="10"/>
  <c r="E663" i="10"/>
  <c r="E664" i="10"/>
  <c r="E665" i="10"/>
  <c r="E666" i="10"/>
  <c r="E667" i="10"/>
  <c r="E668" i="10"/>
  <c r="E669" i="10"/>
  <c r="E670" i="10"/>
  <c r="E671" i="10"/>
  <c r="E672" i="10"/>
  <c r="E673" i="10"/>
  <c r="E674" i="10"/>
  <c r="E675" i="10"/>
  <c r="E676" i="10"/>
  <c r="E677" i="10"/>
  <c r="E678" i="10"/>
  <c r="E679" i="10"/>
  <c r="E680" i="10"/>
  <c r="E681" i="10"/>
  <c r="E682" i="10"/>
  <c r="E683" i="10"/>
  <c r="E684" i="10"/>
  <c r="E685" i="10"/>
  <c r="E686" i="10"/>
  <c r="E687" i="10"/>
  <c r="E688" i="10"/>
  <c r="E689" i="10"/>
  <c r="E690" i="10"/>
  <c r="E691" i="10"/>
  <c r="E692" i="10"/>
  <c r="E693" i="10"/>
  <c r="E694" i="10"/>
  <c r="E695" i="10"/>
  <c r="E696" i="10"/>
  <c r="E697" i="10"/>
  <c r="E698" i="10"/>
  <c r="E699" i="10"/>
  <c r="E700" i="10"/>
  <c r="E701" i="10"/>
  <c r="E702" i="10"/>
  <c r="E703" i="10"/>
  <c r="E704" i="10"/>
  <c r="E705" i="10"/>
  <c r="E706" i="10"/>
  <c r="E707" i="10"/>
  <c r="E708" i="10"/>
  <c r="E709" i="10"/>
  <c r="E710" i="10"/>
  <c r="E711" i="10"/>
  <c r="E712" i="10"/>
  <c r="E713" i="10"/>
  <c r="E714" i="10"/>
  <c r="E715" i="10"/>
  <c r="E716" i="10"/>
  <c r="E717" i="10"/>
  <c r="E718" i="10"/>
  <c r="E719" i="10"/>
  <c r="E720" i="10"/>
  <c r="E721" i="10"/>
  <c r="E722" i="10"/>
  <c r="E723" i="10"/>
  <c r="E724" i="10"/>
  <c r="E725" i="10"/>
  <c r="E726" i="10"/>
  <c r="E727" i="10"/>
  <c r="E728" i="10"/>
  <c r="E729" i="10"/>
  <c r="E730" i="10"/>
  <c r="E731" i="10"/>
  <c r="E732" i="10"/>
  <c r="E733" i="10"/>
  <c r="E734" i="10"/>
  <c r="E735" i="10"/>
  <c r="E736" i="10"/>
  <c r="E737" i="10"/>
  <c r="E738" i="10"/>
  <c r="E739" i="10"/>
  <c r="E740" i="10"/>
  <c r="E741" i="10"/>
  <c r="E742" i="10"/>
  <c r="E743" i="10"/>
  <c r="E744" i="10"/>
  <c r="E745" i="10"/>
  <c r="E746" i="10"/>
  <c r="E747" i="10"/>
  <c r="E748" i="10"/>
  <c r="E749" i="10"/>
  <c r="E750" i="10"/>
  <c r="E751" i="10"/>
  <c r="E752" i="10"/>
  <c r="E753" i="10"/>
  <c r="E754" i="10"/>
  <c r="E755" i="10"/>
  <c r="E756" i="10"/>
  <c r="E757" i="10"/>
  <c r="E758" i="10"/>
  <c r="E759" i="10"/>
  <c r="E760" i="10"/>
  <c r="E761" i="10"/>
  <c r="E762" i="10"/>
  <c r="E763" i="10"/>
  <c r="E764" i="10"/>
  <c r="E765" i="10"/>
  <c r="E766" i="10"/>
  <c r="E767" i="10"/>
  <c r="E768" i="10"/>
  <c r="E769" i="10"/>
  <c r="E770" i="10"/>
  <c r="E771" i="10"/>
  <c r="E772" i="10"/>
  <c r="E773" i="10"/>
  <c r="E774" i="10"/>
  <c r="E775" i="10"/>
  <c r="E776" i="10"/>
  <c r="E777" i="10"/>
  <c r="E778" i="10"/>
  <c r="E779" i="10"/>
  <c r="E780" i="10"/>
  <c r="E781" i="10"/>
  <c r="E782" i="10"/>
  <c r="E783" i="10"/>
  <c r="E784" i="10"/>
  <c r="E785" i="10"/>
  <c r="E786" i="10"/>
  <c r="E787" i="10"/>
  <c r="E788" i="10"/>
  <c r="E789" i="10"/>
  <c r="E790" i="10"/>
  <c r="E791" i="10"/>
  <c r="E792" i="10"/>
  <c r="E793" i="10"/>
  <c r="E794" i="10"/>
  <c r="E795" i="10"/>
  <c r="E796" i="10"/>
  <c r="E797" i="10"/>
  <c r="E798" i="10"/>
  <c r="E799" i="10"/>
  <c r="E800" i="10"/>
  <c r="E801" i="10"/>
  <c r="E802" i="10"/>
  <c r="E803" i="10"/>
  <c r="E804" i="10"/>
  <c r="E805" i="10"/>
  <c r="E806" i="10"/>
  <c r="E807" i="10"/>
  <c r="E808" i="10"/>
  <c r="E809" i="10"/>
  <c r="E810" i="10"/>
  <c r="E811" i="10"/>
  <c r="E812" i="10"/>
  <c r="E813" i="10"/>
  <c r="E814" i="10"/>
  <c r="E815" i="10"/>
  <c r="E816" i="10"/>
  <c r="E817" i="10"/>
  <c r="E818" i="10"/>
  <c r="E819" i="10"/>
  <c r="E820" i="10"/>
  <c r="E821" i="10"/>
  <c r="E822" i="10"/>
  <c r="E823" i="10"/>
  <c r="E824" i="10"/>
  <c r="E825" i="10"/>
  <c r="E826" i="10"/>
  <c r="E827" i="10"/>
  <c r="E828" i="10"/>
  <c r="E829" i="10"/>
  <c r="E830" i="10"/>
  <c r="E831" i="10"/>
  <c r="E832" i="10"/>
  <c r="E833" i="10"/>
  <c r="E834" i="10"/>
  <c r="E835" i="10"/>
  <c r="E836" i="10"/>
  <c r="E837" i="10"/>
  <c r="E838" i="10"/>
  <c r="E839" i="10"/>
  <c r="E840" i="10"/>
  <c r="E841" i="10"/>
  <c r="E842" i="10"/>
  <c r="E843" i="10"/>
  <c r="E844" i="10"/>
  <c r="E845" i="10"/>
  <c r="E846" i="10"/>
  <c r="E847" i="10"/>
  <c r="E848" i="10"/>
  <c r="E849" i="10"/>
  <c r="E850" i="10"/>
  <c r="E851" i="10"/>
  <c r="E852" i="10"/>
  <c r="E853" i="10"/>
  <c r="E854" i="10"/>
  <c r="E855" i="10"/>
  <c r="E856" i="10"/>
  <c r="E857" i="10"/>
  <c r="E858" i="10"/>
  <c r="E859" i="10"/>
  <c r="E860" i="10"/>
  <c r="E861" i="10"/>
  <c r="E862" i="10"/>
  <c r="E863" i="10"/>
  <c r="E864" i="10"/>
  <c r="E865" i="10"/>
  <c r="E866" i="10"/>
  <c r="E867" i="10"/>
  <c r="E868" i="10"/>
  <c r="E869" i="10"/>
  <c r="E870" i="10"/>
  <c r="E871" i="10"/>
  <c r="E872" i="10"/>
  <c r="E873" i="10"/>
  <c r="E874" i="10"/>
  <c r="E875" i="10"/>
  <c r="E876" i="10"/>
  <c r="E877" i="10"/>
  <c r="E878" i="10"/>
  <c r="E879" i="10"/>
  <c r="E880" i="10"/>
  <c r="E881" i="10"/>
  <c r="E882" i="10"/>
  <c r="E883" i="10"/>
  <c r="E884" i="10"/>
  <c r="E885" i="10"/>
  <c r="E886" i="10"/>
  <c r="E887" i="10"/>
  <c r="E888" i="10"/>
  <c r="E889" i="10"/>
  <c r="E890" i="10"/>
  <c r="E891" i="10"/>
  <c r="E892" i="10"/>
  <c r="E893" i="10"/>
  <c r="E894" i="10"/>
  <c r="E895" i="10"/>
  <c r="E896" i="10"/>
  <c r="E897" i="10"/>
  <c r="E898" i="10"/>
  <c r="E899" i="10"/>
  <c r="E900" i="10"/>
  <c r="E901" i="10"/>
  <c r="E902" i="10"/>
  <c r="E903" i="10"/>
  <c r="E904" i="10"/>
  <c r="E905" i="10"/>
  <c r="E906" i="10"/>
  <c r="E907" i="10"/>
  <c r="E908" i="10"/>
  <c r="N22" i="1" l="1"/>
  <c r="K3" i="10"/>
  <c r="K4" i="10"/>
  <c r="K5" i="10"/>
  <c r="K6" i="10"/>
  <c r="K7" i="10"/>
  <c r="K8" i="10"/>
  <c r="K9" i="10"/>
  <c r="K10" i="10"/>
  <c r="K11" i="10"/>
  <c r="K12" i="10"/>
  <c r="K13" i="10"/>
  <c r="K14" i="10"/>
  <c r="K15" i="10"/>
  <c r="K16" i="10"/>
  <c r="K17" i="10"/>
  <c r="K18" i="10"/>
  <c r="K19" i="10"/>
  <c r="K20" i="10"/>
  <c r="K21" i="10"/>
  <c r="K22" i="10"/>
  <c r="K23" i="10"/>
  <c r="K24" i="10"/>
  <c r="K25" i="10"/>
  <c r="K26" i="10"/>
  <c r="K27" i="10"/>
  <c r="K28" i="10"/>
  <c r="K29" i="10"/>
  <c r="K30" i="10"/>
  <c r="K31" i="10"/>
  <c r="K32" i="10"/>
  <c r="K33" i="10"/>
  <c r="K34" i="10"/>
  <c r="K35" i="10"/>
  <c r="K36" i="10"/>
  <c r="K37" i="10"/>
  <c r="K38" i="10"/>
  <c r="K39" i="10"/>
  <c r="K40" i="10"/>
  <c r="K41" i="10"/>
  <c r="K42" i="10"/>
  <c r="K43" i="10"/>
  <c r="K44" i="10"/>
  <c r="K45" i="10"/>
  <c r="K46" i="10"/>
  <c r="K47" i="10"/>
  <c r="K48" i="10"/>
  <c r="K49" i="10"/>
  <c r="K50" i="10"/>
  <c r="K51" i="10"/>
  <c r="K52" i="10"/>
  <c r="K53" i="10"/>
  <c r="K54" i="10"/>
  <c r="K55" i="10"/>
  <c r="K56" i="10"/>
  <c r="K57" i="10"/>
  <c r="K58" i="10"/>
  <c r="K59" i="10"/>
  <c r="K60" i="10"/>
  <c r="K61" i="10"/>
  <c r="K62" i="10"/>
  <c r="K63" i="10"/>
  <c r="K64" i="10"/>
  <c r="K65" i="10"/>
  <c r="K66" i="10"/>
  <c r="K67" i="10"/>
  <c r="K68" i="10"/>
  <c r="K69" i="10"/>
  <c r="K70" i="10"/>
  <c r="K71" i="10"/>
  <c r="K72" i="10"/>
  <c r="K73" i="10"/>
  <c r="K74" i="10"/>
  <c r="K75" i="10"/>
  <c r="K76" i="10"/>
  <c r="K77" i="10"/>
  <c r="K78" i="10"/>
  <c r="K79" i="10"/>
  <c r="K80" i="10"/>
  <c r="K81" i="10"/>
  <c r="K82" i="10"/>
  <c r="K83" i="10"/>
  <c r="K84" i="10"/>
  <c r="K85" i="10"/>
  <c r="K86" i="10"/>
  <c r="K87" i="10"/>
  <c r="K88" i="10"/>
  <c r="K89" i="10"/>
  <c r="K90" i="10"/>
  <c r="K91" i="10"/>
  <c r="K92" i="10"/>
  <c r="K93" i="10"/>
  <c r="K94" i="10"/>
  <c r="K95" i="10"/>
  <c r="K96" i="10"/>
  <c r="K97" i="10"/>
  <c r="K98" i="10"/>
  <c r="K99" i="10"/>
  <c r="K100" i="10"/>
  <c r="K101" i="10"/>
  <c r="K102" i="10"/>
  <c r="K103" i="10"/>
  <c r="K104" i="10"/>
  <c r="K105" i="10"/>
  <c r="K106" i="10"/>
  <c r="K107" i="10"/>
  <c r="K108" i="10"/>
  <c r="K109" i="10"/>
  <c r="K110" i="10"/>
  <c r="K111" i="10"/>
  <c r="K112" i="10"/>
  <c r="K113" i="10"/>
  <c r="K114" i="10"/>
  <c r="K115" i="10"/>
  <c r="K116" i="10"/>
  <c r="K117" i="10"/>
  <c r="K118" i="10"/>
  <c r="K119" i="10"/>
  <c r="K120" i="10"/>
  <c r="K121" i="10"/>
  <c r="K122" i="10"/>
  <c r="K123" i="10"/>
  <c r="K124" i="10"/>
  <c r="K125" i="10"/>
  <c r="K126" i="10"/>
  <c r="K127" i="10"/>
  <c r="K128" i="10"/>
  <c r="K129" i="10"/>
  <c r="K130" i="10"/>
  <c r="K131" i="10"/>
  <c r="K132" i="10"/>
  <c r="K133" i="10"/>
  <c r="K134" i="10"/>
  <c r="K135" i="10"/>
  <c r="K136" i="10"/>
  <c r="K137" i="10"/>
  <c r="K138" i="10"/>
  <c r="K139" i="10"/>
  <c r="K140" i="10"/>
  <c r="K141" i="10"/>
  <c r="K142" i="10"/>
  <c r="K143" i="10"/>
  <c r="K144" i="10"/>
  <c r="K145" i="10"/>
  <c r="K146" i="10"/>
  <c r="K147" i="10"/>
  <c r="K148" i="10"/>
  <c r="K149" i="10"/>
  <c r="K150" i="10"/>
  <c r="K151" i="10"/>
  <c r="K152" i="10"/>
  <c r="K153" i="10"/>
  <c r="K154" i="10"/>
  <c r="K155" i="10"/>
  <c r="K156" i="10"/>
  <c r="K157" i="10"/>
  <c r="K158" i="10"/>
  <c r="K159" i="10"/>
  <c r="K160" i="10"/>
  <c r="K161" i="10"/>
  <c r="K162" i="10"/>
  <c r="K163" i="10"/>
  <c r="K164" i="10"/>
  <c r="K165" i="10"/>
  <c r="K166" i="10"/>
  <c r="K167" i="10"/>
  <c r="K168" i="10"/>
  <c r="K169" i="10"/>
  <c r="K170" i="10"/>
  <c r="K171" i="10"/>
  <c r="K172" i="10"/>
  <c r="K173" i="10"/>
  <c r="K174" i="10"/>
  <c r="K175" i="10"/>
  <c r="K176" i="10"/>
  <c r="K177" i="10"/>
  <c r="K178" i="10"/>
  <c r="K179" i="10"/>
  <c r="K180" i="10"/>
  <c r="K181" i="10"/>
  <c r="K182" i="10"/>
  <c r="K183" i="10"/>
  <c r="K184" i="10"/>
  <c r="K185" i="10"/>
  <c r="K186" i="10"/>
  <c r="K187" i="10"/>
  <c r="K188" i="10"/>
  <c r="K189" i="10"/>
  <c r="K190" i="10"/>
  <c r="K191" i="10"/>
  <c r="K192" i="10"/>
  <c r="K193" i="10"/>
  <c r="K194" i="10"/>
  <c r="K195" i="10"/>
  <c r="K196" i="10"/>
  <c r="K197" i="10"/>
  <c r="K198" i="10"/>
  <c r="K199" i="10"/>
  <c r="K200" i="10"/>
  <c r="K201" i="10"/>
  <c r="K202" i="10"/>
  <c r="K203" i="10"/>
  <c r="K204" i="10"/>
  <c r="K205" i="10"/>
  <c r="K206" i="10"/>
  <c r="K207" i="10"/>
  <c r="K208" i="10"/>
  <c r="K209" i="10"/>
  <c r="K210" i="10"/>
  <c r="K211" i="10"/>
  <c r="K212" i="10"/>
  <c r="K213" i="10"/>
  <c r="K214" i="10"/>
  <c r="K215" i="10"/>
  <c r="K216" i="10"/>
  <c r="K217" i="10"/>
  <c r="K218" i="10"/>
  <c r="K219" i="10"/>
  <c r="K220" i="10"/>
  <c r="K221" i="10"/>
  <c r="K222" i="10"/>
  <c r="K223" i="10"/>
  <c r="K224" i="10"/>
  <c r="K225" i="10"/>
  <c r="K226" i="10"/>
  <c r="K227" i="10"/>
  <c r="K228" i="10"/>
  <c r="K229" i="10"/>
  <c r="K230" i="10"/>
  <c r="K231" i="10"/>
  <c r="K232" i="10"/>
  <c r="K233" i="10"/>
  <c r="K234" i="10"/>
  <c r="K235" i="10"/>
  <c r="K236" i="10"/>
  <c r="K237" i="10"/>
  <c r="K238" i="10"/>
  <c r="K239" i="10"/>
  <c r="K240" i="10"/>
  <c r="K241" i="10"/>
  <c r="K242" i="10"/>
  <c r="K243" i="10"/>
  <c r="K244" i="10"/>
  <c r="K245" i="10"/>
  <c r="K246" i="10"/>
  <c r="K247" i="10"/>
  <c r="K248" i="10"/>
  <c r="K249" i="10"/>
  <c r="K250" i="10"/>
  <c r="K251" i="10"/>
  <c r="K252" i="10"/>
  <c r="K253" i="10"/>
  <c r="K254" i="10"/>
  <c r="K255" i="10"/>
  <c r="K256" i="10"/>
  <c r="K257" i="10"/>
  <c r="K258" i="10"/>
  <c r="K259" i="10"/>
  <c r="K260" i="10"/>
  <c r="K261" i="10"/>
  <c r="K262" i="10"/>
  <c r="K263" i="10"/>
  <c r="K264" i="10"/>
  <c r="K265" i="10"/>
  <c r="K266" i="10"/>
  <c r="K267" i="10"/>
  <c r="K268" i="10"/>
  <c r="K269" i="10"/>
  <c r="K270" i="10"/>
  <c r="K271" i="10"/>
  <c r="K272" i="10"/>
  <c r="K273" i="10"/>
  <c r="K274" i="10"/>
  <c r="K275" i="10"/>
  <c r="K276" i="10"/>
  <c r="K277" i="10"/>
  <c r="K278" i="10"/>
  <c r="K279" i="10"/>
  <c r="K280" i="10"/>
  <c r="K281" i="10"/>
  <c r="K282" i="10"/>
  <c r="K283" i="10"/>
  <c r="K284" i="10"/>
  <c r="K285" i="10"/>
  <c r="K286" i="10"/>
  <c r="K287" i="10"/>
  <c r="K288" i="10"/>
  <c r="K289" i="10"/>
  <c r="K290" i="10"/>
  <c r="K291" i="10"/>
  <c r="K292" i="10"/>
  <c r="K293" i="10"/>
  <c r="K294" i="10"/>
  <c r="K295" i="10"/>
  <c r="K296" i="10"/>
  <c r="K297" i="10"/>
  <c r="K298" i="10"/>
  <c r="K299" i="10"/>
  <c r="K300" i="10"/>
  <c r="K301" i="10"/>
  <c r="K302" i="10"/>
  <c r="K303" i="10"/>
  <c r="K304" i="10"/>
  <c r="K305" i="10"/>
  <c r="K306" i="10"/>
  <c r="K307" i="10"/>
  <c r="K308" i="10"/>
  <c r="K309" i="10"/>
  <c r="K310" i="10"/>
  <c r="K311" i="10"/>
  <c r="K312" i="10"/>
  <c r="K313" i="10"/>
  <c r="K314" i="10"/>
  <c r="K315" i="10"/>
  <c r="K316" i="10"/>
  <c r="K317" i="10"/>
  <c r="K318" i="10"/>
  <c r="K319" i="10"/>
  <c r="K320" i="10"/>
  <c r="K321" i="10"/>
  <c r="K322" i="10"/>
  <c r="K323" i="10"/>
  <c r="K324" i="10"/>
  <c r="K325" i="10"/>
  <c r="K326" i="10"/>
  <c r="K327" i="10"/>
  <c r="K328" i="10"/>
  <c r="K329" i="10"/>
  <c r="K330" i="10"/>
  <c r="K331" i="10"/>
  <c r="K332" i="10"/>
  <c r="K333" i="10"/>
  <c r="K334" i="10"/>
  <c r="K335" i="10"/>
  <c r="K336" i="10"/>
  <c r="K337" i="10"/>
  <c r="K338" i="10"/>
  <c r="K339" i="10"/>
  <c r="K340" i="10"/>
  <c r="K341" i="10"/>
  <c r="K342" i="10"/>
  <c r="K343" i="10"/>
  <c r="K344" i="10"/>
  <c r="K345" i="10"/>
  <c r="K346" i="10"/>
  <c r="K347" i="10"/>
  <c r="K348" i="10"/>
  <c r="K349" i="10"/>
  <c r="K350" i="10"/>
  <c r="K351" i="10"/>
  <c r="K352" i="10"/>
  <c r="K353" i="10"/>
  <c r="K354" i="10"/>
  <c r="K355" i="10"/>
  <c r="K356" i="10"/>
  <c r="K357" i="10"/>
  <c r="K358" i="10"/>
  <c r="K359" i="10"/>
  <c r="K360" i="10"/>
  <c r="K361" i="10"/>
  <c r="K362" i="10"/>
  <c r="K363" i="10"/>
  <c r="K364" i="10"/>
  <c r="K365" i="10"/>
  <c r="K366" i="10"/>
  <c r="K367" i="10"/>
  <c r="K368" i="10"/>
  <c r="K369" i="10"/>
  <c r="K370" i="10"/>
  <c r="K371" i="10"/>
  <c r="K372" i="10"/>
  <c r="K373" i="10"/>
  <c r="K374" i="10"/>
  <c r="K375" i="10"/>
  <c r="K376" i="10"/>
  <c r="K377" i="10"/>
  <c r="K378" i="10"/>
  <c r="K379" i="10"/>
  <c r="K380" i="10"/>
  <c r="K381" i="10"/>
  <c r="K382" i="10"/>
  <c r="K383" i="10"/>
  <c r="K384" i="10"/>
  <c r="K385" i="10"/>
  <c r="K386" i="10"/>
  <c r="K387" i="10"/>
  <c r="K388" i="10"/>
  <c r="K389" i="10"/>
  <c r="K390" i="10"/>
  <c r="K391" i="10"/>
  <c r="K392" i="10"/>
  <c r="K393" i="10"/>
  <c r="K394" i="10"/>
  <c r="K395" i="10"/>
  <c r="K396" i="10"/>
  <c r="K397" i="10"/>
  <c r="K398" i="10"/>
  <c r="K399" i="10"/>
  <c r="K400" i="10"/>
  <c r="K401" i="10"/>
  <c r="K402" i="10"/>
  <c r="K403" i="10"/>
  <c r="K404" i="10"/>
  <c r="K405" i="10"/>
  <c r="K406" i="10"/>
  <c r="K407" i="10"/>
  <c r="K408" i="10"/>
  <c r="K409" i="10"/>
  <c r="K410" i="10"/>
  <c r="K411" i="10"/>
  <c r="K412" i="10"/>
  <c r="K413" i="10"/>
  <c r="K414" i="10"/>
  <c r="K415" i="10"/>
  <c r="K416" i="10"/>
  <c r="K417" i="10"/>
  <c r="K418" i="10"/>
  <c r="K419" i="10"/>
  <c r="K420" i="10"/>
  <c r="K421" i="10"/>
  <c r="K422" i="10"/>
  <c r="K423" i="10"/>
  <c r="K424" i="10"/>
  <c r="K425" i="10"/>
  <c r="K426" i="10"/>
  <c r="K427" i="10"/>
  <c r="K428" i="10"/>
  <c r="K429" i="10"/>
  <c r="K430" i="10"/>
  <c r="K431" i="10"/>
  <c r="K432" i="10"/>
  <c r="K433" i="10"/>
  <c r="K434" i="10"/>
  <c r="K435" i="10"/>
  <c r="K436" i="10"/>
  <c r="K437" i="10"/>
  <c r="K438" i="10"/>
  <c r="K439" i="10"/>
  <c r="K440" i="10"/>
  <c r="K441" i="10"/>
  <c r="K442" i="10"/>
  <c r="K443" i="10"/>
  <c r="K444" i="10"/>
  <c r="K445" i="10"/>
  <c r="K446" i="10"/>
  <c r="K447" i="10"/>
  <c r="K448" i="10"/>
  <c r="K449" i="10"/>
  <c r="K450" i="10"/>
  <c r="K451" i="10"/>
  <c r="K452" i="10"/>
  <c r="K453" i="10"/>
  <c r="K454" i="10"/>
  <c r="K455" i="10"/>
  <c r="K456" i="10"/>
  <c r="K457" i="10"/>
  <c r="K458" i="10"/>
  <c r="K459" i="10"/>
  <c r="K460" i="10"/>
  <c r="K461" i="10"/>
  <c r="K462" i="10"/>
  <c r="K463" i="10"/>
  <c r="K464" i="10"/>
  <c r="K465" i="10"/>
  <c r="K466" i="10"/>
  <c r="K467" i="10"/>
  <c r="K468" i="10"/>
  <c r="K469" i="10"/>
  <c r="K470" i="10"/>
  <c r="K471" i="10"/>
  <c r="K472" i="10"/>
  <c r="K473" i="10"/>
  <c r="K474" i="10"/>
  <c r="K475" i="10"/>
  <c r="K476" i="10"/>
  <c r="K477" i="10"/>
  <c r="K478" i="10"/>
  <c r="K479" i="10"/>
  <c r="K480" i="10"/>
  <c r="K481" i="10"/>
  <c r="K482" i="10"/>
  <c r="K483" i="10"/>
  <c r="K484" i="10"/>
  <c r="K485" i="10"/>
  <c r="K486" i="10"/>
  <c r="K487" i="10"/>
  <c r="K488" i="10"/>
  <c r="K489" i="10"/>
  <c r="K490" i="10"/>
  <c r="K491" i="10"/>
  <c r="K492" i="10"/>
  <c r="K493" i="10"/>
  <c r="K494" i="10"/>
  <c r="K495" i="10"/>
  <c r="K496" i="10"/>
  <c r="K497" i="10"/>
  <c r="K498" i="10"/>
  <c r="K499" i="10"/>
  <c r="K500" i="10"/>
  <c r="K501" i="10"/>
  <c r="K502" i="10"/>
  <c r="K503" i="10"/>
  <c r="K504" i="10"/>
  <c r="K505" i="10"/>
  <c r="K506" i="10"/>
  <c r="K507" i="10"/>
  <c r="K508" i="10"/>
  <c r="K509" i="10"/>
  <c r="K510" i="10"/>
  <c r="K511" i="10"/>
  <c r="K512" i="10"/>
  <c r="K513" i="10"/>
  <c r="K514" i="10"/>
  <c r="K515" i="10"/>
  <c r="K516" i="10"/>
  <c r="K517" i="10"/>
  <c r="K518" i="10"/>
  <c r="K519" i="10"/>
  <c r="K520" i="10"/>
  <c r="K521" i="10"/>
  <c r="K522" i="10"/>
  <c r="K523" i="10"/>
  <c r="K524" i="10"/>
  <c r="K525" i="10"/>
  <c r="K526" i="10"/>
  <c r="K527" i="10"/>
  <c r="K528" i="10"/>
  <c r="K529" i="10"/>
  <c r="K530" i="10"/>
  <c r="K531" i="10"/>
  <c r="K532" i="10"/>
  <c r="K533" i="10"/>
  <c r="K534" i="10"/>
  <c r="K535" i="10"/>
  <c r="K536" i="10"/>
  <c r="K537" i="10"/>
  <c r="K538" i="10"/>
  <c r="K539" i="10"/>
  <c r="K540" i="10"/>
  <c r="K541" i="10"/>
  <c r="K542" i="10"/>
  <c r="K543" i="10"/>
  <c r="K544" i="10"/>
  <c r="K545" i="10"/>
  <c r="K546" i="10"/>
  <c r="K547" i="10"/>
  <c r="K548" i="10"/>
  <c r="K549" i="10"/>
  <c r="K550" i="10"/>
  <c r="K551" i="10"/>
  <c r="K552" i="10"/>
  <c r="K553" i="10"/>
  <c r="K554" i="10"/>
  <c r="K555" i="10"/>
  <c r="K556" i="10"/>
  <c r="K557" i="10"/>
  <c r="K558" i="10"/>
  <c r="K559" i="10"/>
  <c r="K560" i="10"/>
  <c r="K561" i="10"/>
  <c r="K562" i="10"/>
  <c r="K563" i="10"/>
  <c r="K564" i="10"/>
  <c r="K565" i="10"/>
  <c r="K566" i="10"/>
  <c r="K567" i="10"/>
  <c r="K568" i="10"/>
  <c r="K569" i="10"/>
  <c r="K570" i="10"/>
  <c r="K571" i="10"/>
  <c r="K572" i="10"/>
  <c r="K573" i="10"/>
  <c r="K574" i="10"/>
  <c r="K575" i="10"/>
  <c r="K576" i="10"/>
  <c r="K577" i="10"/>
  <c r="K578" i="10"/>
  <c r="K579" i="10"/>
  <c r="K580" i="10"/>
  <c r="K581" i="10"/>
  <c r="K582" i="10"/>
  <c r="K583" i="10"/>
  <c r="K584" i="10"/>
  <c r="K585" i="10"/>
  <c r="K586" i="10"/>
  <c r="K587" i="10"/>
  <c r="K588" i="10"/>
  <c r="K589" i="10"/>
  <c r="K590" i="10"/>
  <c r="K591" i="10"/>
  <c r="K592" i="10"/>
  <c r="K593" i="10"/>
  <c r="K594" i="10"/>
  <c r="K595" i="10"/>
  <c r="K596" i="10"/>
  <c r="K597" i="10"/>
  <c r="K598" i="10"/>
  <c r="K599" i="10"/>
  <c r="K600" i="10"/>
  <c r="K601" i="10"/>
  <c r="K602" i="10"/>
  <c r="K603" i="10"/>
  <c r="K604" i="10"/>
  <c r="K605" i="10"/>
  <c r="K606" i="10"/>
  <c r="K607" i="10"/>
  <c r="K608" i="10"/>
  <c r="K609" i="10"/>
  <c r="K610" i="10"/>
  <c r="K611" i="10"/>
  <c r="K612" i="10"/>
  <c r="K613" i="10"/>
  <c r="K614" i="10"/>
  <c r="K615" i="10"/>
  <c r="K616" i="10"/>
  <c r="K617" i="10"/>
  <c r="K618" i="10"/>
  <c r="K619" i="10"/>
  <c r="K620" i="10"/>
  <c r="K621" i="10"/>
  <c r="K622" i="10"/>
  <c r="K623" i="10"/>
  <c r="K624" i="10"/>
  <c r="K625" i="10"/>
  <c r="K626" i="10"/>
  <c r="K627" i="10"/>
  <c r="K628" i="10"/>
  <c r="K629" i="10"/>
  <c r="K630" i="10"/>
  <c r="K631" i="10"/>
  <c r="K632" i="10"/>
  <c r="K633" i="10"/>
  <c r="K634" i="10"/>
  <c r="K635" i="10"/>
  <c r="K636" i="10"/>
  <c r="K637" i="10"/>
  <c r="K638" i="10"/>
  <c r="K639" i="10"/>
  <c r="K640" i="10"/>
  <c r="K641" i="10"/>
  <c r="K642" i="10"/>
  <c r="K643" i="10"/>
  <c r="K644" i="10"/>
  <c r="K645" i="10"/>
  <c r="K646" i="10"/>
  <c r="K647" i="10"/>
  <c r="K648" i="10"/>
  <c r="K649" i="10"/>
  <c r="K650" i="10"/>
  <c r="K651" i="10"/>
  <c r="K652" i="10"/>
  <c r="K653" i="10"/>
  <c r="K654" i="10"/>
  <c r="K655" i="10"/>
  <c r="K656" i="10"/>
  <c r="K657" i="10"/>
  <c r="K658" i="10"/>
  <c r="K659" i="10"/>
  <c r="K660" i="10"/>
  <c r="K661" i="10"/>
  <c r="K662" i="10"/>
  <c r="K663" i="10"/>
  <c r="K664" i="10"/>
  <c r="K665" i="10"/>
  <c r="K666" i="10"/>
  <c r="K667" i="10"/>
  <c r="K668" i="10"/>
  <c r="K669" i="10"/>
  <c r="K670" i="10"/>
  <c r="K671" i="10"/>
  <c r="K672" i="10"/>
  <c r="K673" i="10"/>
  <c r="K674" i="10"/>
  <c r="K675" i="10"/>
  <c r="K676" i="10"/>
  <c r="K677" i="10"/>
  <c r="K678" i="10"/>
  <c r="K679" i="10"/>
  <c r="K680" i="10"/>
  <c r="K681" i="10"/>
  <c r="K682" i="10"/>
  <c r="K683" i="10"/>
  <c r="K684" i="10"/>
  <c r="K685" i="10"/>
  <c r="K686" i="10"/>
  <c r="K687" i="10"/>
  <c r="K688" i="10"/>
  <c r="K689" i="10"/>
  <c r="K690" i="10"/>
  <c r="K691" i="10"/>
  <c r="K692" i="10"/>
  <c r="K693" i="10"/>
  <c r="K694" i="10"/>
  <c r="K695" i="10"/>
  <c r="K696" i="10"/>
  <c r="K697" i="10"/>
  <c r="K698" i="10"/>
  <c r="K699" i="10"/>
  <c r="K700" i="10"/>
  <c r="K701" i="10"/>
  <c r="K702" i="10"/>
  <c r="K703" i="10"/>
  <c r="K704" i="10"/>
  <c r="K705" i="10"/>
  <c r="K706" i="10"/>
  <c r="K707" i="10"/>
  <c r="K708" i="10"/>
  <c r="K709" i="10"/>
  <c r="K710" i="10"/>
  <c r="K711" i="10"/>
  <c r="K712" i="10"/>
  <c r="K713" i="10"/>
  <c r="K714" i="10"/>
  <c r="K715" i="10"/>
  <c r="K716" i="10"/>
  <c r="K717" i="10"/>
  <c r="K718" i="10"/>
  <c r="K719" i="10"/>
  <c r="K720" i="10"/>
  <c r="K721" i="10"/>
  <c r="K722" i="10"/>
  <c r="K723" i="10"/>
  <c r="K724" i="10"/>
  <c r="K725" i="10"/>
  <c r="K726" i="10"/>
  <c r="K727" i="10"/>
  <c r="K728" i="10"/>
  <c r="K729" i="10"/>
  <c r="K730" i="10"/>
  <c r="K731" i="10"/>
  <c r="K732" i="10"/>
  <c r="K733" i="10"/>
  <c r="K734" i="10"/>
  <c r="K735" i="10"/>
  <c r="K736" i="10"/>
  <c r="K737" i="10"/>
  <c r="K738" i="10"/>
  <c r="K739" i="10"/>
  <c r="K740" i="10"/>
  <c r="K741" i="10"/>
  <c r="K742" i="10"/>
  <c r="K743" i="10"/>
  <c r="K744" i="10"/>
  <c r="K745" i="10"/>
  <c r="K746" i="10"/>
  <c r="K747" i="10"/>
  <c r="K748" i="10"/>
  <c r="K749" i="10"/>
  <c r="K750" i="10"/>
  <c r="K751" i="10"/>
  <c r="K752" i="10"/>
  <c r="K753" i="10"/>
  <c r="K754" i="10"/>
  <c r="K755" i="10"/>
  <c r="K756" i="10"/>
  <c r="K757" i="10"/>
  <c r="K758" i="10"/>
  <c r="K759" i="10"/>
  <c r="K760" i="10"/>
  <c r="K761" i="10"/>
  <c r="K762" i="10"/>
  <c r="K763" i="10"/>
  <c r="K764" i="10"/>
  <c r="K765" i="10"/>
  <c r="K766" i="10"/>
  <c r="K767" i="10"/>
  <c r="K768" i="10"/>
  <c r="K769" i="10"/>
  <c r="K770" i="10"/>
  <c r="K771" i="10"/>
  <c r="K772" i="10"/>
  <c r="K773" i="10"/>
  <c r="K774" i="10"/>
  <c r="K775" i="10"/>
  <c r="K776" i="10"/>
  <c r="K777" i="10"/>
  <c r="K778" i="10"/>
  <c r="K779" i="10"/>
  <c r="K780" i="10"/>
  <c r="K781" i="10"/>
  <c r="K782" i="10"/>
  <c r="K783" i="10"/>
  <c r="K784" i="10"/>
  <c r="K785" i="10"/>
  <c r="K786" i="10"/>
  <c r="K787" i="10"/>
  <c r="K788" i="10"/>
  <c r="K789" i="10"/>
  <c r="K790" i="10"/>
  <c r="K791" i="10"/>
  <c r="K792" i="10"/>
  <c r="K793" i="10"/>
  <c r="K794" i="10"/>
  <c r="K795" i="10"/>
  <c r="K796" i="10"/>
  <c r="K797" i="10"/>
  <c r="K798" i="10"/>
  <c r="K799" i="10"/>
  <c r="K800" i="10"/>
  <c r="K801" i="10"/>
  <c r="K802" i="10"/>
  <c r="K803" i="10"/>
  <c r="K804" i="10"/>
  <c r="K805" i="10"/>
  <c r="K806" i="10"/>
  <c r="K807" i="10"/>
  <c r="K808" i="10"/>
  <c r="K809" i="10"/>
  <c r="K810" i="10"/>
  <c r="K811" i="10"/>
  <c r="K812" i="10"/>
  <c r="K813" i="10"/>
  <c r="K814" i="10"/>
  <c r="K815" i="10"/>
  <c r="K816" i="10"/>
  <c r="K817" i="10"/>
  <c r="K818" i="10"/>
  <c r="K819" i="10"/>
  <c r="K820" i="10"/>
  <c r="K821" i="10"/>
  <c r="K822" i="10"/>
  <c r="K823" i="10"/>
  <c r="K824" i="10"/>
  <c r="K825" i="10"/>
  <c r="K826" i="10"/>
  <c r="K827" i="10"/>
  <c r="K828" i="10"/>
  <c r="K829" i="10"/>
  <c r="K830" i="10"/>
  <c r="K831" i="10"/>
  <c r="K832" i="10"/>
  <c r="K833" i="10"/>
  <c r="K834" i="10"/>
  <c r="K835" i="10"/>
  <c r="K836" i="10"/>
  <c r="K837" i="10"/>
  <c r="K838" i="10"/>
  <c r="K839" i="10"/>
  <c r="K840" i="10"/>
  <c r="K841" i="10"/>
  <c r="K842" i="10"/>
  <c r="K843" i="10"/>
  <c r="K844" i="10"/>
  <c r="K845" i="10"/>
  <c r="K846" i="10"/>
  <c r="K847" i="10"/>
  <c r="K848" i="10"/>
  <c r="K849" i="10"/>
  <c r="K850" i="10"/>
  <c r="K851" i="10"/>
  <c r="K852" i="10"/>
  <c r="K853" i="10"/>
  <c r="K854" i="10"/>
  <c r="K855" i="10"/>
  <c r="K856" i="10"/>
  <c r="K857" i="10"/>
  <c r="K858" i="10"/>
  <c r="K859" i="10"/>
  <c r="K860" i="10"/>
  <c r="K861" i="10"/>
  <c r="K862" i="10"/>
  <c r="K863" i="10"/>
  <c r="K864" i="10"/>
  <c r="K865" i="10"/>
  <c r="K866" i="10"/>
  <c r="K867" i="10"/>
  <c r="K868" i="10"/>
  <c r="K869" i="10"/>
  <c r="K870" i="10"/>
  <c r="K871" i="10"/>
  <c r="K872" i="10"/>
  <c r="K873" i="10"/>
  <c r="K874" i="10"/>
  <c r="K875" i="10"/>
  <c r="K876" i="10"/>
  <c r="K877" i="10"/>
  <c r="K878" i="10"/>
  <c r="K879" i="10"/>
  <c r="K880" i="10"/>
  <c r="K881" i="10"/>
  <c r="K882" i="10"/>
  <c r="K883" i="10"/>
  <c r="K884" i="10"/>
  <c r="K885" i="10"/>
  <c r="K886" i="10"/>
  <c r="K887" i="10"/>
  <c r="K888" i="10"/>
  <c r="K889" i="10"/>
  <c r="K890" i="10"/>
  <c r="K891" i="10"/>
  <c r="K892" i="10"/>
  <c r="K893" i="10"/>
  <c r="K894" i="10"/>
  <c r="K895" i="10"/>
  <c r="K896" i="10"/>
  <c r="K897" i="10"/>
  <c r="K898" i="10"/>
  <c r="K899" i="10"/>
  <c r="K900" i="10"/>
  <c r="K901" i="10"/>
  <c r="K902" i="10"/>
  <c r="K903" i="10"/>
  <c r="K904" i="10"/>
  <c r="K905" i="10"/>
  <c r="K906" i="10"/>
  <c r="K907" i="10"/>
  <c r="K908" i="10"/>
  <c r="K2" i="10"/>
  <c r="I2" i="10"/>
  <c r="R22" i="1" l="1"/>
  <c r="E22" i="1"/>
  <c r="O19" i="1"/>
  <c r="O12" i="1" s="1"/>
  <c r="H12" i="10"/>
  <c r="J845" i="10"/>
  <c r="N15" i="1"/>
  <c r="R15" i="1" s="1"/>
  <c r="M2" i="2"/>
  <c r="M4" i="2"/>
  <c r="Y2" i="2"/>
  <c r="Y4" i="2"/>
  <c r="X2" i="2"/>
  <c r="X4" i="2" s="1"/>
  <c r="W2" i="2"/>
  <c r="W4" i="2" s="1"/>
  <c r="V2" i="2"/>
  <c r="V4" i="2" s="1"/>
  <c r="U2" i="2"/>
  <c r="U4" i="2"/>
  <c r="T2" i="2"/>
  <c r="T4" i="2"/>
  <c r="S2" i="2"/>
  <c r="S4" i="2" s="1"/>
  <c r="R2" i="2"/>
  <c r="R4" i="2" s="1"/>
  <c r="Q2" i="2"/>
  <c r="Q4" i="2" s="1"/>
  <c r="P2" i="2"/>
  <c r="P4" i="2" s="1"/>
  <c r="O2" i="2"/>
  <c r="O4" i="2"/>
  <c r="N2" i="2"/>
  <c r="N4" i="2"/>
  <c r="R36" i="1"/>
  <c r="R32" i="1"/>
  <c r="N19" i="1"/>
  <c r="C869" i="10"/>
  <c r="C2" i="10"/>
  <c r="C600" i="10"/>
  <c r="C781" i="10"/>
  <c r="C601" i="10"/>
  <c r="C3" i="10"/>
  <c r="C782" i="10"/>
  <c r="C602" i="10"/>
  <c r="C783" i="10"/>
  <c r="C4" i="10"/>
  <c r="C784" i="10"/>
  <c r="C785" i="10"/>
  <c r="C786" i="10"/>
  <c r="C787" i="10"/>
  <c r="C5" i="10"/>
  <c r="C6" i="10"/>
  <c r="C7" i="10"/>
  <c r="C8" i="10"/>
  <c r="C9" i="10"/>
  <c r="C10" i="10"/>
  <c r="C603" i="10"/>
  <c r="C604" i="10"/>
  <c r="C605" i="10"/>
  <c r="C606" i="10"/>
  <c r="C11" i="10"/>
  <c r="C12" i="10"/>
  <c r="C13" i="10"/>
  <c r="C14" i="10"/>
  <c r="C16" i="10"/>
  <c r="C17" i="10"/>
  <c r="C842" i="10"/>
  <c r="C843" i="10"/>
  <c r="C844" i="10"/>
  <c r="C845" i="10"/>
  <c r="C18" i="10"/>
  <c r="C19" i="10"/>
  <c r="C20" i="10"/>
  <c r="C21" i="10"/>
  <c r="C788" i="10"/>
  <c r="C22" i="10"/>
  <c r="C789" i="10"/>
  <c r="C23" i="10"/>
  <c r="C24" i="10"/>
  <c r="C25" i="10"/>
  <c r="C26" i="10"/>
  <c r="C27" i="10"/>
  <c r="C790" i="10"/>
  <c r="C28" i="10"/>
  <c r="C29" i="10"/>
  <c r="C30" i="10"/>
  <c r="C32" i="10"/>
  <c r="C791" i="10"/>
  <c r="C607" i="10"/>
  <c r="C608" i="10"/>
  <c r="C609" i="10"/>
  <c r="C870" i="10"/>
  <c r="C871" i="10"/>
  <c r="C33" i="10"/>
  <c r="C872" i="10"/>
  <c r="C873" i="10"/>
  <c r="C874" i="10"/>
  <c r="C875" i="10"/>
  <c r="C876" i="10"/>
  <c r="C877" i="10"/>
  <c r="C878" i="10"/>
  <c r="C879" i="10"/>
  <c r="C880" i="10"/>
  <c r="C34" i="10"/>
  <c r="C35" i="10"/>
  <c r="C36" i="10"/>
  <c r="C37" i="10"/>
  <c r="C38" i="10"/>
  <c r="C39" i="10"/>
  <c r="C40" i="10"/>
  <c r="C41" i="10"/>
  <c r="C42" i="10"/>
  <c r="C43" i="10"/>
  <c r="C792" i="10"/>
  <c r="C610" i="10"/>
  <c r="C611" i="10"/>
  <c r="C793" i="10"/>
  <c r="C44" i="10"/>
  <c r="C48" i="10"/>
  <c r="C49" i="10"/>
  <c r="C50" i="10"/>
  <c r="C51" i="10"/>
  <c r="C846" i="10"/>
  <c r="C847" i="10"/>
  <c r="C52" i="10"/>
  <c r="C53" i="10"/>
  <c r="C612" i="10"/>
  <c r="C613" i="10"/>
  <c r="C794" i="10"/>
  <c r="C54" i="10"/>
  <c r="C55" i="10"/>
  <c r="C881" i="10"/>
  <c r="C56" i="10"/>
  <c r="C882" i="10"/>
  <c r="C883" i="10"/>
  <c r="C884" i="10"/>
  <c r="C885" i="10"/>
  <c r="C886" i="10"/>
  <c r="C887" i="10"/>
  <c r="C795" i="10"/>
  <c r="C888" i="10"/>
  <c r="C57" i="10"/>
  <c r="C58" i="10"/>
  <c r="C614" i="10"/>
  <c r="C59" i="10"/>
  <c r="C60" i="10"/>
  <c r="C61" i="10"/>
  <c r="C62" i="10"/>
  <c r="C615" i="10"/>
  <c r="C63" i="10"/>
  <c r="C64" i="10"/>
  <c r="C65" i="10"/>
  <c r="C66" i="10"/>
  <c r="C616" i="10"/>
  <c r="C617" i="10"/>
  <c r="C67" i="10"/>
  <c r="C68" i="10"/>
  <c r="C69" i="10"/>
  <c r="C70" i="10"/>
  <c r="C796" i="10"/>
  <c r="C71" i="10"/>
  <c r="C618" i="10"/>
  <c r="C72" i="10"/>
  <c r="C797" i="10"/>
  <c r="C73" i="10"/>
  <c r="C74" i="10"/>
  <c r="C75" i="10"/>
  <c r="C76" i="10"/>
  <c r="C77" i="10"/>
  <c r="C78" i="10"/>
  <c r="C889" i="10"/>
  <c r="C890" i="10"/>
  <c r="C891" i="10"/>
  <c r="C79" i="10"/>
  <c r="C80" i="10"/>
  <c r="C81" i="10"/>
  <c r="C82" i="10"/>
  <c r="C83" i="10"/>
  <c r="C84" i="10"/>
  <c r="C619" i="10"/>
  <c r="C85" i="10"/>
  <c r="C86" i="10"/>
  <c r="C87" i="10"/>
  <c r="C88" i="10"/>
  <c r="C89" i="10"/>
  <c r="C90" i="10"/>
  <c r="C91" i="10"/>
  <c r="C892" i="10"/>
  <c r="C893" i="10"/>
  <c r="C894" i="10"/>
  <c r="C895" i="10"/>
  <c r="C798" i="10"/>
  <c r="C92" i="10"/>
  <c r="C93" i="10"/>
  <c r="C94" i="10"/>
  <c r="C620" i="10"/>
  <c r="C621" i="10"/>
  <c r="C622" i="10"/>
  <c r="C95" i="10"/>
  <c r="C623" i="10"/>
  <c r="C624" i="10"/>
  <c r="C625" i="10"/>
  <c r="C626" i="10"/>
  <c r="C627" i="10"/>
  <c r="C628" i="10"/>
  <c r="C629" i="10"/>
  <c r="C630" i="10"/>
  <c r="C631" i="10"/>
  <c r="C96" i="10"/>
  <c r="C97" i="10"/>
  <c r="C98" i="10"/>
  <c r="C632" i="10"/>
  <c r="C633" i="10"/>
  <c r="C99" i="10"/>
  <c r="C634" i="10"/>
  <c r="C635" i="10"/>
  <c r="C636" i="10"/>
  <c r="C637" i="10"/>
  <c r="C638" i="10"/>
  <c r="C639" i="10"/>
  <c r="C640" i="10"/>
  <c r="C641" i="10"/>
  <c r="C100" i="10"/>
  <c r="C642" i="10"/>
  <c r="C643" i="10"/>
  <c r="C102" i="10"/>
  <c r="C799" i="10"/>
  <c r="C103" i="10"/>
  <c r="C104" i="10"/>
  <c r="C105" i="10"/>
  <c r="C106" i="10"/>
  <c r="C107" i="10"/>
  <c r="C108" i="10"/>
  <c r="C109" i="10"/>
  <c r="C110" i="10"/>
  <c r="C644" i="10"/>
  <c r="C111" i="10"/>
  <c r="C112" i="10"/>
  <c r="C113" i="10"/>
  <c r="C114" i="10"/>
  <c r="C645" i="10"/>
  <c r="C115" i="10"/>
  <c r="C116" i="10"/>
  <c r="C117" i="10"/>
  <c r="C118" i="10"/>
  <c r="C119" i="10"/>
  <c r="C646" i="10"/>
  <c r="C647" i="10"/>
  <c r="C648" i="10"/>
  <c r="C649" i="10"/>
  <c r="C650" i="10"/>
  <c r="C651" i="10"/>
  <c r="C652" i="10"/>
  <c r="C653" i="10"/>
  <c r="C654" i="10"/>
  <c r="C655" i="10"/>
  <c r="C120" i="10"/>
  <c r="C121" i="10"/>
  <c r="C122" i="10"/>
  <c r="C123" i="10"/>
  <c r="C124" i="10"/>
  <c r="C125" i="10"/>
  <c r="C126" i="10"/>
  <c r="C127" i="10"/>
  <c r="C128" i="10"/>
  <c r="C129" i="10"/>
  <c r="C130" i="10"/>
  <c r="C131" i="10"/>
  <c r="C656" i="10"/>
  <c r="C132" i="10"/>
  <c r="C133" i="10"/>
  <c r="C134" i="10"/>
  <c r="C896" i="10"/>
  <c r="C135" i="10"/>
  <c r="C136" i="10"/>
  <c r="C137" i="10"/>
  <c r="C657" i="10"/>
  <c r="C138" i="10"/>
  <c r="C139" i="10"/>
  <c r="C140" i="10"/>
  <c r="C141" i="10"/>
  <c r="C897" i="10"/>
  <c r="C142" i="10"/>
  <c r="C144" i="10"/>
  <c r="C145" i="10"/>
  <c r="C146" i="10"/>
  <c r="C147" i="10"/>
  <c r="C898" i="10"/>
  <c r="C148" i="10"/>
  <c r="C149" i="10"/>
  <c r="C658" i="10"/>
  <c r="C150" i="10"/>
  <c r="C800" i="10"/>
  <c r="C659" i="10"/>
  <c r="C660" i="10"/>
  <c r="C801" i="10"/>
  <c r="C802" i="10"/>
  <c r="C151" i="10"/>
  <c r="C152" i="10"/>
  <c r="C661" i="10"/>
  <c r="C803" i="10"/>
  <c r="C153" i="10"/>
  <c r="C154" i="10"/>
  <c r="C155" i="10"/>
  <c r="C156" i="10"/>
  <c r="C158" i="10"/>
  <c r="C159" i="10"/>
  <c r="C160" i="10"/>
  <c r="C161" i="10"/>
  <c r="C162" i="10"/>
  <c r="C163" i="10"/>
  <c r="C164" i="10"/>
  <c r="C165" i="10"/>
  <c r="C166" i="10"/>
  <c r="C167" i="10"/>
  <c r="C168" i="10"/>
  <c r="C169" i="10"/>
  <c r="C170" i="10"/>
  <c r="C171" i="10"/>
  <c r="C172" i="10"/>
  <c r="C173" i="10"/>
  <c r="C174" i="10"/>
  <c r="C175" i="10"/>
  <c r="C176" i="10"/>
  <c r="C177" i="10"/>
  <c r="C178" i="10"/>
  <c r="C179" i="10"/>
  <c r="C804" i="10"/>
  <c r="C805" i="10"/>
  <c r="C806" i="10"/>
  <c r="C807" i="10"/>
  <c r="C808" i="10"/>
  <c r="C809" i="10"/>
  <c r="C180" i="10"/>
  <c r="C810" i="10"/>
  <c r="C662" i="10"/>
  <c r="C663" i="10"/>
  <c r="C664" i="10"/>
  <c r="C181" i="10"/>
  <c r="C182" i="10"/>
  <c r="C183" i="10"/>
  <c r="C184" i="10"/>
  <c r="C185" i="10"/>
  <c r="C186" i="10"/>
  <c r="C187" i="10"/>
  <c r="C188" i="10"/>
  <c r="C189" i="10"/>
  <c r="C190" i="10"/>
  <c r="C191" i="10"/>
  <c r="C192" i="10"/>
  <c r="C193" i="10"/>
  <c r="C194" i="10"/>
  <c r="C195" i="10"/>
  <c r="C196" i="10"/>
  <c r="C197" i="10"/>
  <c r="C198" i="10"/>
  <c r="C665" i="10"/>
  <c r="C666" i="10"/>
  <c r="C199" i="10"/>
  <c r="C200" i="10"/>
  <c r="C201" i="10"/>
  <c r="C202" i="10"/>
  <c r="C203" i="10"/>
  <c r="C204" i="10"/>
  <c r="C205" i="10"/>
  <c r="C206" i="10"/>
  <c r="C207" i="10"/>
  <c r="C208" i="10"/>
  <c r="C209" i="10"/>
  <c r="C210" i="10"/>
  <c r="C811" i="10"/>
  <c r="C812" i="10"/>
  <c r="C813" i="10"/>
  <c r="C814" i="10"/>
  <c r="C211" i="10"/>
  <c r="C212" i="10"/>
  <c r="C667" i="10"/>
  <c r="C213" i="10"/>
  <c r="C214" i="10"/>
  <c r="C215" i="10"/>
  <c r="C216" i="10"/>
  <c r="C217" i="10"/>
  <c r="C668" i="10"/>
  <c r="C669" i="10"/>
  <c r="C670" i="10"/>
  <c r="C671" i="10"/>
  <c r="C672" i="10"/>
  <c r="C673" i="10"/>
  <c r="C218" i="10"/>
  <c r="C219" i="10"/>
  <c r="C674" i="10"/>
  <c r="C220" i="10"/>
  <c r="C221" i="10"/>
  <c r="C222" i="10"/>
  <c r="C223" i="10"/>
  <c r="C224" i="10"/>
  <c r="C225" i="10"/>
  <c r="C226" i="10"/>
  <c r="C227" i="10"/>
  <c r="C228" i="10"/>
  <c r="C229" i="10"/>
  <c r="C230" i="10"/>
  <c r="C675" i="10"/>
  <c r="C676" i="10"/>
  <c r="C677" i="10"/>
  <c r="C231" i="10"/>
  <c r="C678" i="10"/>
  <c r="C679" i="10"/>
  <c r="C680" i="10"/>
  <c r="C681" i="10"/>
  <c r="C232" i="10"/>
  <c r="C233" i="10"/>
  <c r="C234" i="10"/>
  <c r="C235" i="10"/>
  <c r="C236" i="10"/>
  <c r="C237" i="10"/>
  <c r="C238" i="10"/>
  <c r="C239" i="10"/>
  <c r="C240" i="10"/>
  <c r="C241" i="10"/>
  <c r="C242" i="10"/>
  <c r="C243" i="10"/>
  <c r="C244" i="10"/>
  <c r="C245" i="10"/>
  <c r="C815" i="10"/>
  <c r="C246" i="10"/>
  <c r="C247" i="10"/>
  <c r="C682" i="10"/>
  <c r="C248" i="10"/>
  <c r="C249" i="10"/>
  <c r="C250" i="10"/>
  <c r="C251" i="10"/>
  <c r="C252" i="10"/>
  <c r="C253" i="10"/>
  <c r="C254" i="10"/>
  <c r="C261" i="10"/>
  <c r="C262" i="10"/>
  <c r="C683" i="10"/>
  <c r="C684" i="10"/>
  <c r="C685" i="10"/>
  <c r="C686" i="10"/>
  <c r="C263" i="10"/>
  <c r="C264" i="10"/>
  <c r="C687" i="10"/>
  <c r="C265" i="10"/>
  <c r="C266" i="10"/>
  <c r="C267" i="10"/>
  <c r="C268" i="10"/>
  <c r="C269" i="10"/>
  <c r="C270" i="10"/>
  <c r="C271" i="10"/>
  <c r="C272" i="10"/>
  <c r="C275" i="10"/>
  <c r="C276" i="10"/>
  <c r="C277" i="10"/>
  <c r="C278" i="10"/>
  <c r="C688" i="10"/>
  <c r="C689" i="10"/>
  <c r="C279" i="10"/>
  <c r="C280" i="10"/>
  <c r="C281" i="10"/>
  <c r="C282" i="10"/>
  <c r="C283" i="10"/>
  <c r="C284" i="10"/>
  <c r="C285" i="10"/>
  <c r="C286" i="10"/>
  <c r="C287" i="10"/>
  <c r="C690" i="10"/>
  <c r="C288" i="10"/>
  <c r="C289" i="10"/>
  <c r="C290" i="10"/>
  <c r="C291" i="10"/>
  <c r="C292" i="10"/>
  <c r="C293" i="10"/>
  <c r="C294" i="10"/>
  <c r="C295" i="10"/>
  <c r="C297" i="10"/>
  <c r="C691" i="10"/>
  <c r="C298" i="10"/>
  <c r="C692" i="10"/>
  <c r="C299" i="10"/>
  <c r="C693" i="10"/>
  <c r="C300" i="10"/>
  <c r="C301" i="10"/>
  <c r="C302" i="10"/>
  <c r="C816" i="10"/>
  <c r="C303" i="10"/>
  <c r="C304" i="10"/>
  <c r="C305" i="10"/>
  <c r="C306" i="10"/>
  <c r="C694" i="10"/>
  <c r="C307" i="10"/>
  <c r="C899" i="10"/>
  <c r="C817" i="10"/>
  <c r="C695" i="10"/>
  <c r="C696" i="10"/>
  <c r="C697" i="10"/>
  <c r="C818" i="10"/>
  <c r="C308" i="10"/>
  <c r="C309" i="10"/>
  <c r="C900" i="10"/>
  <c r="C901" i="10"/>
  <c r="C310" i="10"/>
  <c r="C311" i="10"/>
  <c r="C312" i="10"/>
  <c r="C313" i="10"/>
  <c r="C314" i="10"/>
  <c r="C315" i="10"/>
  <c r="C316" i="10"/>
  <c r="C317" i="10"/>
  <c r="C318" i="10"/>
  <c r="C319" i="10"/>
  <c r="C324" i="10"/>
  <c r="C325" i="10"/>
  <c r="C326" i="10"/>
  <c r="C327" i="10"/>
  <c r="C328" i="10"/>
  <c r="C329" i="10"/>
  <c r="C330" i="10"/>
  <c r="C331" i="10"/>
  <c r="C332" i="10"/>
  <c r="C333" i="10"/>
  <c r="C334" i="10"/>
  <c r="C335" i="10"/>
  <c r="C336" i="10"/>
  <c r="C337" i="10"/>
  <c r="C338" i="10"/>
  <c r="C339" i="10"/>
  <c r="C340" i="10"/>
  <c r="C341" i="10"/>
  <c r="C342" i="10"/>
  <c r="C343" i="10"/>
  <c r="C344" i="10"/>
  <c r="C345" i="10"/>
  <c r="C346" i="10"/>
  <c r="C347" i="10"/>
  <c r="C348" i="10"/>
  <c r="C349" i="10"/>
  <c r="C350" i="10"/>
  <c r="C351" i="10"/>
  <c r="C352" i="10"/>
  <c r="C353" i="10"/>
  <c r="C354" i="10"/>
  <c r="C355" i="10"/>
  <c r="C356" i="10"/>
  <c r="C357" i="10"/>
  <c r="C358" i="10"/>
  <c r="C359" i="10"/>
  <c r="C360" i="10"/>
  <c r="C361" i="10"/>
  <c r="C362" i="10"/>
  <c r="C363" i="10"/>
  <c r="C364" i="10"/>
  <c r="C365" i="10"/>
  <c r="C366" i="10"/>
  <c r="C367" i="10"/>
  <c r="C368" i="10"/>
  <c r="C369" i="10"/>
  <c r="C370" i="10"/>
  <c r="C371" i="10"/>
  <c r="C372" i="10"/>
  <c r="C373" i="10"/>
  <c r="C374" i="10"/>
  <c r="C375" i="10"/>
  <c r="C376" i="10"/>
  <c r="C377" i="10"/>
  <c r="C378" i="10"/>
  <c r="C379" i="10"/>
  <c r="C380" i="10"/>
  <c r="C381" i="10"/>
  <c r="C382" i="10"/>
  <c r="C383" i="10"/>
  <c r="C384" i="10"/>
  <c r="C385" i="10"/>
  <c r="C819" i="10"/>
  <c r="C386" i="10"/>
  <c r="C387" i="10"/>
  <c r="C388" i="10"/>
  <c r="C389" i="10"/>
  <c r="C390" i="10"/>
  <c r="C391" i="10"/>
  <c r="C698" i="10"/>
  <c r="C392" i="10"/>
  <c r="C393" i="10"/>
  <c r="C394" i="10"/>
  <c r="C820" i="10"/>
  <c r="C395" i="10"/>
  <c r="C396" i="10"/>
  <c r="C821" i="10"/>
  <c r="C397" i="10"/>
  <c r="C398" i="10"/>
  <c r="C399" i="10"/>
  <c r="C699" i="10"/>
  <c r="C400" i="10"/>
  <c r="C401" i="10"/>
  <c r="C402" i="10"/>
  <c r="C403" i="10"/>
  <c r="C404" i="10"/>
  <c r="C405" i="10"/>
  <c r="C406" i="10"/>
  <c r="C407" i="10"/>
  <c r="C822" i="10"/>
  <c r="C408" i="10"/>
  <c r="C409" i="10"/>
  <c r="C823" i="10"/>
  <c r="C410" i="10"/>
  <c r="C414" i="10"/>
  <c r="C824" i="10"/>
  <c r="C415" i="10"/>
  <c r="C416" i="10"/>
  <c r="C417" i="10"/>
  <c r="C418" i="10"/>
  <c r="C825" i="10"/>
  <c r="C419" i="10"/>
  <c r="C420" i="10"/>
  <c r="C421" i="10"/>
  <c r="C422" i="10"/>
  <c r="C423" i="10"/>
  <c r="C424" i="10"/>
  <c r="C848" i="10"/>
  <c r="C425" i="10"/>
  <c r="C426" i="10"/>
  <c r="C427" i="10"/>
  <c r="C849" i="10"/>
  <c r="C428" i="10"/>
  <c r="C429" i="10"/>
  <c r="C430" i="10"/>
  <c r="C431" i="10"/>
  <c r="C826" i="10"/>
  <c r="C432" i="10"/>
  <c r="C433" i="10"/>
  <c r="C434" i="10"/>
  <c r="C827" i="10"/>
  <c r="C435" i="10"/>
  <c r="C436" i="10"/>
  <c r="C700" i="10"/>
  <c r="C437" i="10"/>
  <c r="C828" i="10"/>
  <c r="C438" i="10"/>
  <c r="C701" i="10"/>
  <c r="C439" i="10"/>
  <c r="C440" i="10"/>
  <c r="C441" i="10"/>
  <c r="C442" i="10"/>
  <c r="C829" i="10"/>
  <c r="C443" i="10"/>
  <c r="C444" i="10"/>
  <c r="C445" i="10"/>
  <c r="C446" i="10"/>
  <c r="C447" i="10"/>
  <c r="C448" i="10"/>
  <c r="C902" i="10"/>
  <c r="C702" i="10"/>
  <c r="C449" i="10"/>
  <c r="C450" i="10"/>
  <c r="C703" i="10"/>
  <c r="C451" i="10"/>
  <c r="C452" i="10"/>
  <c r="C453" i="10"/>
  <c r="C704" i="10"/>
  <c r="C705" i="10"/>
  <c r="C706" i="10"/>
  <c r="C707" i="10"/>
  <c r="C708" i="10"/>
  <c r="C709" i="10"/>
  <c r="C710" i="10"/>
  <c r="C454" i="10"/>
  <c r="C711" i="10"/>
  <c r="C850" i="10"/>
  <c r="C712" i="10"/>
  <c r="C713" i="10"/>
  <c r="C830" i="10"/>
  <c r="C851" i="10"/>
  <c r="C852" i="10"/>
  <c r="C853" i="10"/>
  <c r="C854" i="10"/>
  <c r="C855" i="10"/>
  <c r="C714" i="10"/>
  <c r="C455" i="10"/>
  <c r="C856" i="10"/>
  <c r="C715" i="10"/>
  <c r="C857" i="10"/>
  <c r="C456" i="10"/>
  <c r="C457" i="10"/>
  <c r="C459" i="10"/>
  <c r="C460" i="10"/>
  <c r="C461" i="10"/>
  <c r="C462" i="10"/>
  <c r="C463" i="10"/>
  <c r="C464" i="10"/>
  <c r="C465" i="10"/>
  <c r="C716" i="10"/>
  <c r="C466" i="10"/>
  <c r="C467" i="10"/>
  <c r="C468" i="10"/>
  <c r="C469" i="10"/>
  <c r="C858" i="10"/>
  <c r="C859" i="10"/>
  <c r="C860" i="10"/>
  <c r="C861" i="10"/>
  <c r="C862" i="10"/>
  <c r="C863" i="10"/>
  <c r="C864" i="10"/>
  <c r="C865" i="10"/>
  <c r="C717" i="10"/>
  <c r="C470" i="10"/>
  <c r="C471" i="10"/>
  <c r="C472" i="10"/>
  <c r="C473" i="10"/>
  <c r="C474" i="10"/>
  <c r="C718" i="10"/>
  <c r="C475" i="10"/>
  <c r="C476" i="10"/>
  <c r="C719" i="10"/>
  <c r="C720" i="10"/>
  <c r="C721" i="10"/>
  <c r="C477" i="10"/>
  <c r="C478" i="10"/>
  <c r="C722" i="10"/>
  <c r="C479" i="10"/>
  <c r="C480" i="10"/>
  <c r="C481" i="10"/>
  <c r="C482" i="10"/>
  <c r="C483" i="10"/>
  <c r="C723" i="10"/>
  <c r="C724" i="10"/>
  <c r="C725" i="10"/>
  <c r="C484" i="10"/>
  <c r="C485" i="10"/>
  <c r="C903" i="10"/>
  <c r="C904" i="10"/>
  <c r="C726" i="10"/>
  <c r="C486" i="10"/>
  <c r="C487" i="10"/>
  <c r="C488" i="10"/>
  <c r="C489" i="10"/>
  <c r="C727" i="10"/>
  <c r="C490" i="10"/>
  <c r="C492" i="10"/>
  <c r="C493" i="10"/>
  <c r="C494" i="10"/>
  <c r="C905" i="10"/>
  <c r="C728" i="10"/>
  <c r="C495" i="10"/>
  <c r="C729" i="10"/>
  <c r="C730" i="10"/>
  <c r="C731" i="10"/>
  <c r="C732" i="10"/>
  <c r="C733" i="10"/>
  <c r="C734" i="10"/>
  <c r="C831" i="10"/>
  <c r="C496" i="10"/>
  <c r="C497" i="10"/>
  <c r="C498" i="10"/>
  <c r="C499" i="10"/>
  <c r="C735" i="10"/>
  <c r="C736" i="10"/>
  <c r="C737" i="10"/>
  <c r="C500" i="10"/>
  <c r="C501" i="10"/>
  <c r="C502" i="10"/>
  <c r="C503" i="10"/>
  <c r="C738" i="10"/>
  <c r="C504" i="10"/>
  <c r="C739" i="10"/>
  <c r="C505" i="10"/>
  <c r="C740" i="10"/>
  <c r="C741" i="10"/>
  <c r="C742" i="10"/>
  <c r="C506" i="10"/>
  <c r="C507" i="10"/>
  <c r="C743" i="10"/>
  <c r="C744" i="10"/>
  <c r="C508" i="10"/>
  <c r="C509" i="10"/>
  <c r="C510" i="10"/>
  <c r="C745" i="10"/>
  <c r="C511" i="10"/>
  <c r="C512" i="10"/>
  <c r="C513" i="10"/>
  <c r="C514" i="10"/>
  <c r="C515" i="10"/>
  <c r="C516" i="10"/>
  <c r="C517" i="10"/>
  <c r="C518" i="10"/>
  <c r="C746" i="10"/>
  <c r="C832" i="10"/>
  <c r="C519" i="10"/>
  <c r="C747" i="10"/>
  <c r="C523" i="10"/>
  <c r="C525" i="10"/>
  <c r="C526" i="10"/>
  <c r="C527" i="10"/>
  <c r="C528" i="10"/>
  <c r="C529" i="10"/>
  <c r="C530" i="10"/>
  <c r="C748" i="10"/>
  <c r="C531" i="10"/>
  <c r="C532" i="10"/>
  <c r="C533" i="10"/>
  <c r="C534" i="10"/>
  <c r="C535" i="10"/>
  <c r="C538" i="10"/>
  <c r="C539" i="10"/>
  <c r="C260" i="10"/>
  <c r="C31" i="10"/>
  <c r="C101" i="10"/>
  <c r="C157" i="10"/>
  <c r="C273" i="10"/>
  <c r="C274" i="10"/>
  <c r="C296" i="10"/>
  <c r="C320" i="10"/>
  <c r="C321" i="10"/>
  <c r="C322" i="10"/>
  <c r="C323" i="10"/>
  <c r="C833" i="10"/>
  <c r="C524" i="10"/>
  <c r="C15" i="10"/>
  <c r="C45" i="10"/>
  <c r="C46" i="10"/>
  <c r="C834" i="10"/>
  <c r="C47" i="10"/>
  <c r="C835" i="10"/>
  <c r="C866" i="10"/>
  <c r="C867" i="10"/>
  <c r="C143" i="10"/>
  <c r="C749" i="10"/>
  <c r="C255" i="10"/>
  <c r="C256" i="10"/>
  <c r="C750" i="10"/>
  <c r="C751" i="10"/>
  <c r="C752" i="10"/>
  <c r="C753" i="10"/>
  <c r="C257" i="10"/>
  <c r="C258" i="10"/>
  <c r="C754" i="10"/>
  <c r="C755" i="10"/>
  <c r="C259" i="10"/>
  <c r="C411" i="10"/>
  <c r="C412" i="10"/>
  <c r="C413" i="10"/>
  <c r="C458" i="10"/>
  <c r="C491" i="10"/>
  <c r="C520" i="10"/>
  <c r="C521" i="10"/>
  <c r="C522" i="10"/>
  <c r="C536" i="10"/>
  <c r="C836" i="10"/>
  <c r="C756" i="10"/>
  <c r="C537" i="10"/>
  <c r="C757" i="10"/>
  <c r="C758" i="10"/>
  <c r="C906" i="10"/>
  <c r="C540" i="10"/>
  <c r="C541" i="10"/>
  <c r="C542" i="10"/>
  <c r="C543" i="10"/>
  <c r="C544" i="10"/>
  <c r="C545" i="10"/>
  <c r="C546" i="10"/>
  <c r="C547" i="10"/>
  <c r="C548" i="10"/>
  <c r="C549" i="10"/>
  <c r="C550" i="10"/>
  <c r="C551" i="10"/>
  <c r="C552" i="10"/>
  <c r="C553" i="10"/>
  <c r="C554" i="10"/>
  <c r="C837" i="10"/>
  <c r="C555" i="10"/>
  <c r="C759" i="10"/>
  <c r="C556" i="10"/>
  <c r="C557" i="10"/>
  <c r="C558" i="10"/>
  <c r="C760" i="10"/>
  <c r="C559" i="10"/>
  <c r="C560" i="10"/>
  <c r="C561" i="10"/>
  <c r="C562" i="10"/>
  <c r="C761" i="10"/>
  <c r="C563" i="10"/>
  <c r="C907" i="10"/>
  <c r="C564" i="10"/>
  <c r="C565" i="10"/>
  <c r="C566" i="10"/>
  <c r="C567" i="10"/>
  <c r="C568" i="10"/>
  <c r="C569" i="10"/>
  <c r="C570" i="10"/>
  <c r="C762" i="10"/>
  <c r="C763" i="10"/>
  <c r="C764" i="10"/>
  <c r="C765" i="10"/>
  <c r="C766" i="10"/>
  <c r="C838" i="10"/>
  <c r="C839" i="10"/>
  <c r="C571" i="10"/>
  <c r="C767" i="10"/>
  <c r="C572" i="10"/>
  <c r="C573" i="10"/>
  <c r="C574" i="10"/>
  <c r="C575" i="10"/>
  <c r="C768" i="10"/>
  <c r="C576" i="10"/>
  <c r="C577" i="10"/>
  <c r="C578" i="10"/>
  <c r="C579" i="10"/>
  <c r="C580" i="10"/>
  <c r="C581" i="10"/>
  <c r="C582" i="10"/>
  <c r="C769" i="10"/>
  <c r="C908" i="10"/>
  <c r="C770" i="10"/>
  <c r="C771" i="10"/>
  <c r="C840" i="10"/>
  <c r="C841" i="10"/>
  <c r="C583" i="10"/>
  <c r="C584" i="10"/>
  <c r="C585" i="10"/>
  <c r="C586" i="10"/>
  <c r="C587" i="10"/>
  <c r="C772" i="10"/>
  <c r="C773" i="10"/>
  <c r="C774" i="10"/>
  <c r="C775" i="10"/>
  <c r="C588" i="10"/>
  <c r="C589" i="10"/>
  <c r="C590" i="10"/>
  <c r="C591" i="10"/>
  <c r="C592" i="10"/>
  <c r="C593" i="10"/>
  <c r="C776" i="10"/>
  <c r="C777" i="10"/>
  <c r="C778" i="10"/>
  <c r="C594" i="10"/>
  <c r="C595" i="10"/>
  <c r="C596" i="10"/>
  <c r="C597" i="10"/>
  <c r="C598" i="10"/>
  <c r="C599" i="10"/>
  <c r="C779" i="10"/>
  <c r="C780" i="10"/>
  <c r="C868" i="10"/>
  <c r="H869" i="10"/>
  <c r="I869" i="10"/>
  <c r="J869" i="10"/>
  <c r="H2" i="10"/>
  <c r="J2" i="10"/>
  <c r="H600" i="10"/>
  <c r="I600" i="10"/>
  <c r="J600" i="10"/>
  <c r="H781" i="10"/>
  <c r="I781" i="10"/>
  <c r="J781" i="10"/>
  <c r="H601" i="10"/>
  <c r="I601" i="10"/>
  <c r="J601" i="10"/>
  <c r="H3" i="10"/>
  <c r="I3" i="10"/>
  <c r="J3" i="10"/>
  <c r="H782" i="10"/>
  <c r="I782" i="10"/>
  <c r="J782" i="10"/>
  <c r="H602" i="10"/>
  <c r="I602" i="10"/>
  <c r="J602" i="10"/>
  <c r="H783" i="10"/>
  <c r="I783" i="10"/>
  <c r="J783" i="10"/>
  <c r="H4" i="10"/>
  <c r="I4" i="10"/>
  <c r="J4" i="10"/>
  <c r="H784" i="10"/>
  <c r="I784" i="10"/>
  <c r="J784" i="10"/>
  <c r="H785" i="10"/>
  <c r="I785" i="10"/>
  <c r="J785" i="10"/>
  <c r="H786" i="10"/>
  <c r="I786" i="10"/>
  <c r="J786" i="10"/>
  <c r="H787" i="10"/>
  <c r="I787" i="10"/>
  <c r="J787" i="10"/>
  <c r="H5" i="10"/>
  <c r="I5" i="10"/>
  <c r="J5" i="10"/>
  <c r="H6" i="10"/>
  <c r="I6" i="10"/>
  <c r="J6" i="10"/>
  <c r="H7" i="10"/>
  <c r="I7" i="10"/>
  <c r="J7" i="10"/>
  <c r="H8" i="10"/>
  <c r="I8" i="10"/>
  <c r="J8" i="10"/>
  <c r="H9" i="10"/>
  <c r="I9" i="10"/>
  <c r="J9" i="10"/>
  <c r="H10" i="10"/>
  <c r="I10" i="10"/>
  <c r="J10" i="10"/>
  <c r="H603" i="10"/>
  <c r="I603" i="10"/>
  <c r="J603" i="10"/>
  <c r="H604" i="10"/>
  <c r="I604" i="10"/>
  <c r="J604" i="10"/>
  <c r="H605" i="10"/>
  <c r="I605" i="10"/>
  <c r="J605" i="10"/>
  <c r="H606" i="10"/>
  <c r="I606" i="10"/>
  <c r="J606" i="10"/>
  <c r="H11" i="10"/>
  <c r="I11" i="10"/>
  <c r="J11" i="10"/>
  <c r="I12" i="10"/>
  <c r="J12" i="10"/>
  <c r="H13" i="10"/>
  <c r="I13" i="10"/>
  <c r="J13" i="10"/>
  <c r="H14" i="10"/>
  <c r="I14" i="10"/>
  <c r="J14" i="10"/>
  <c r="H16" i="10"/>
  <c r="I16" i="10"/>
  <c r="J16" i="10"/>
  <c r="H17" i="10"/>
  <c r="I17" i="10"/>
  <c r="J17" i="10"/>
  <c r="H842" i="10"/>
  <c r="I842" i="10"/>
  <c r="J842" i="10"/>
  <c r="H843" i="10"/>
  <c r="I843" i="10"/>
  <c r="J843" i="10"/>
  <c r="H844" i="10"/>
  <c r="I844" i="10"/>
  <c r="J844" i="10"/>
  <c r="H845" i="10"/>
  <c r="I845" i="10"/>
  <c r="H18" i="10"/>
  <c r="I18" i="10"/>
  <c r="J18" i="10"/>
  <c r="H19" i="10"/>
  <c r="I19" i="10"/>
  <c r="J19" i="10"/>
  <c r="H20" i="10"/>
  <c r="I20" i="10"/>
  <c r="J20" i="10"/>
  <c r="H21" i="10"/>
  <c r="I21" i="10"/>
  <c r="J21" i="10"/>
  <c r="H788" i="10"/>
  <c r="I788" i="10"/>
  <c r="J788" i="10"/>
  <c r="H22" i="10"/>
  <c r="I22" i="10"/>
  <c r="J22" i="10"/>
  <c r="H789" i="10"/>
  <c r="I789" i="10"/>
  <c r="J789" i="10"/>
  <c r="H23" i="10"/>
  <c r="I23" i="10"/>
  <c r="J23" i="10"/>
  <c r="H24" i="10"/>
  <c r="I24" i="10"/>
  <c r="J24" i="10"/>
  <c r="H25" i="10"/>
  <c r="I25" i="10"/>
  <c r="J25" i="10"/>
  <c r="H26" i="10"/>
  <c r="I26" i="10"/>
  <c r="J26" i="10"/>
  <c r="H27" i="10"/>
  <c r="I27" i="10"/>
  <c r="J27" i="10"/>
  <c r="H790" i="10"/>
  <c r="I790" i="10"/>
  <c r="J790" i="10"/>
  <c r="H28" i="10"/>
  <c r="I28" i="10"/>
  <c r="J28" i="10"/>
  <c r="H29" i="10"/>
  <c r="I29" i="10"/>
  <c r="J29" i="10"/>
  <c r="H30" i="10"/>
  <c r="I30" i="10"/>
  <c r="J30" i="10"/>
  <c r="H32" i="10"/>
  <c r="I32" i="10"/>
  <c r="J32" i="10"/>
  <c r="H791" i="10"/>
  <c r="I791" i="10"/>
  <c r="J791" i="10"/>
  <c r="H607" i="10"/>
  <c r="I607" i="10"/>
  <c r="J607" i="10"/>
  <c r="H608" i="10"/>
  <c r="I608" i="10"/>
  <c r="J608" i="10"/>
  <c r="H609" i="10"/>
  <c r="I609" i="10"/>
  <c r="J609" i="10"/>
  <c r="H870" i="10"/>
  <c r="I870" i="10"/>
  <c r="J870" i="10"/>
  <c r="H871" i="10"/>
  <c r="I871" i="10"/>
  <c r="J871" i="10"/>
  <c r="H33" i="10"/>
  <c r="I33" i="10"/>
  <c r="J33" i="10"/>
  <c r="H872" i="10"/>
  <c r="I872" i="10"/>
  <c r="J872" i="10"/>
  <c r="H873" i="10"/>
  <c r="I873" i="10"/>
  <c r="J873" i="10"/>
  <c r="H874" i="10"/>
  <c r="I874" i="10"/>
  <c r="J874" i="10"/>
  <c r="H875" i="10"/>
  <c r="I875" i="10"/>
  <c r="J875" i="10"/>
  <c r="H876" i="10"/>
  <c r="I876" i="10"/>
  <c r="J876" i="10"/>
  <c r="H877" i="10"/>
  <c r="I877" i="10"/>
  <c r="J877" i="10"/>
  <c r="H878" i="10"/>
  <c r="I878" i="10"/>
  <c r="J878" i="10"/>
  <c r="H879" i="10"/>
  <c r="I879" i="10"/>
  <c r="J879" i="10"/>
  <c r="H880" i="10"/>
  <c r="I880" i="10"/>
  <c r="J880" i="10"/>
  <c r="H34" i="10"/>
  <c r="I34" i="10"/>
  <c r="J34" i="10"/>
  <c r="H35" i="10"/>
  <c r="I35" i="10"/>
  <c r="J35" i="10"/>
  <c r="H36" i="10"/>
  <c r="I36" i="10"/>
  <c r="J36" i="10"/>
  <c r="H37" i="10"/>
  <c r="I37" i="10"/>
  <c r="J37" i="10"/>
  <c r="H38" i="10"/>
  <c r="I38" i="10"/>
  <c r="J38" i="10"/>
  <c r="H39" i="10"/>
  <c r="I39" i="10"/>
  <c r="J39" i="10"/>
  <c r="H40" i="10"/>
  <c r="I40" i="10"/>
  <c r="J40" i="10"/>
  <c r="H41" i="10"/>
  <c r="I41" i="10"/>
  <c r="J41" i="10"/>
  <c r="H42" i="10"/>
  <c r="I42" i="10"/>
  <c r="J42" i="10"/>
  <c r="H43" i="10"/>
  <c r="I43" i="10"/>
  <c r="J43" i="10"/>
  <c r="H792" i="10"/>
  <c r="I792" i="10"/>
  <c r="J792" i="10"/>
  <c r="H610" i="10"/>
  <c r="I610" i="10"/>
  <c r="J610" i="10"/>
  <c r="H611" i="10"/>
  <c r="I611" i="10"/>
  <c r="J611" i="10"/>
  <c r="H793" i="10"/>
  <c r="I793" i="10"/>
  <c r="J793" i="10"/>
  <c r="H44" i="10"/>
  <c r="I44" i="10"/>
  <c r="J44" i="10"/>
  <c r="H48" i="10"/>
  <c r="I48" i="10"/>
  <c r="J48" i="10"/>
  <c r="H49" i="10"/>
  <c r="I49" i="10"/>
  <c r="J49" i="10"/>
  <c r="H50" i="10"/>
  <c r="I50" i="10"/>
  <c r="J50" i="10"/>
  <c r="H51" i="10"/>
  <c r="I51" i="10"/>
  <c r="J51" i="10"/>
  <c r="H846" i="10"/>
  <c r="I846" i="10"/>
  <c r="J846" i="10"/>
  <c r="H847" i="10"/>
  <c r="I847" i="10"/>
  <c r="J847" i="10"/>
  <c r="H52" i="10"/>
  <c r="I52" i="10"/>
  <c r="J52" i="10"/>
  <c r="H53" i="10"/>
  <c r="I53" i="10"/>
  <c r="J53" i="10"/>
  <c r="H612" i="10"/>
  <c r="I612" i="10"/>
  <c r="J612" i="10"/>
  <c r="H613" i="10"/>
  <c r="I613" i="10"/>
  <c r="J613" i="10"/>
  <c r="H794" i="10"/>
  <c r="I794" i="10"/>
  <c r="J794" i="10"/>
  <c r="H54" i="10"/>
  <c r="I54" i="10"/>
  <c r="J54" i="10"/>
  <c r="H55" i="10"/>
  <c r="I55" i="10"/>
  <c r="J55" i="10"/>
  <c r="H881" i="10"/>
  <c r="I881" i="10"/>
  <c r="J881" i="10"/>
  <c r="H56" i="10"/>
  <c r="I56" i="10"/>
  <c r="J56" i="10"/>
  <c r="H882" i="10"/>
  <c r="I882" i="10"/>
  <c r="J882" i="10"/>
  <c r="H883" i="10"/>
  <c r="I883" i="10"/>
  <c r="J883" i="10"/>
  <c r="H884" i="10"/>
  <c r="I884" i="10"/>
  <c r="J884" i="10"/>
  <c r="H885" i="10"/>
  <c r="I885" i="10"/>
  <c r="J885" i="10"/>
  <c r="H886" i="10"/>
  <c r="I886" i="10"/>
  <c r="J886" i="10"/>
  <c r="H887" i="10"/>
  <c r="I887" i="10"/>
  <c r="J887" i="10"/>
  <c r="H795" i="10"/>
  <c r="I795" i="10"/>
  <c r="J795" i="10"/>
  <c r="H888" i="10"/>
  <c r="I888" i="10"/>
  <c r="J888" i="10"/>
  <c r="H57" i="10"/>
  <c r="I57" i="10"/>
  <c r="J57" i="10"/>
  <c r="H58" i="10"/>
  <c r="I58" i="10"/>
  <c r="J58" i="10"/>
  <c r="H614" i="10"/>
  <c r="I614" i="10"/>
  <c r="J614" i="10"/>
  <c r="H59" i="10"/>
  <c r="I59" i="10"/>
  <c r="J59" i="10"/>
  <c r="H60" i="10"/>
  <c r="I60" i="10"/>
  <c r="J60" i="10"/>
  <c r="H61" i="10"/>
  <c r="I61" i="10"/>
  <c r="J61" i="10"/>
  <c r="H62" i="10"/>
  <c r="I62" i="10"/>
  <c r="J62" i="10"/>
  <c r="H615" i="10"/>
  <c r="I615" i="10"/>
  <c r="J615" i="10"/>
  <c r="H63" i="10"/>
  <c r="I63" i="10"/>
  <c r="J63" i="10"/>
  <c r="H64" i="10"/>
  <c r="I64" i="10"/>
  <c r="J64" i="10"/>
  <c r="H65" i="10"/>
  <c r="I65" i="10"/>
  <c r="J65" i="10"/>
  <c r="H66" i="10"/>
  <c r="I66" i="10"/>
  <c r="J66" i="10"/>
  <c r="H616" i="10"/>
  <c r="I616" i="10"/>
  <c r="J616" i="10"/>
  <c r="H617" i="10"/>
  <c r="I617" i="10"/>
  <c r="J617" i="10"/>
  <c r="H67" i="10"/>
  <c r="I67" i="10"/>
  <c r="J67" i="10"/>
  <c r="H68" i="10"/>
  <c r="I68" i="10"/>
  <c r="J68" i="10"/>
  <c r="H69" i="10"/>
  <c r="I69" i="10"/>
  <c r="J69" i="10"/>
  <c r="H70" i="10"/>
  <c r="I70" i="10"/>
  <c r="J70" i="10"/>
  <c r="H796" i="10"/>
  <c r="I796" i="10"/>
  <c r="J796" i="10"/>
  <c r="H71" i="10"/>
  <c r="I71" i="10"/>
  <c r="J71" i="10"/>
  <c r="H618" i="10"/>
  <c r="I618" i="10"/>
  <c r="J618" i="10"/>
  <c r="H72" i="10"/>
  <c r="I72" i="10"/>
  <c r="J72" i="10"/>
  <c r="H797" i="10"/>
  <c r="I797" i="10"/>
  <c r="J797" i="10"/>
  <c r="H73" i="10"/>
  <c r="I73" i="10"/>
  <c r="J73" i="10"/>
  <c r="H74" i="10"/>
  <c r="I74" i="10"/>
  <c r="J74" i="10"/>
  <c r="H75" i="10"/>
  <c r="I75" i="10"/>
  <c r="J75" i="10"/>
  <c r="H76" i="10"/>
  <c r="I76" i="10"/>
  <c r="J76" i="10"/>
  <c r="H77" i="10"/>
  <c r="I77" i="10"/>
  <c r="J77" i="10"/>
  <c r="H78" i="10"/>
  <c r="I78" i="10"/>
  <c r="J78" i="10"/>
  <c r="H889" i="10"/>
  <c r="I889" i="10"/>
  <c r="J889" i="10"/>
  <c r="H890" i="10"/>
  <c r="I890" i="10"/>
  <c r="J890" i="10"/>
  <c r="H891" i="10"/>
  <c r="I891" i="10"/>
  <c r="J891" i="10"/>
  <c r="H79" i="10"/>
  <c r="I79" i="10"/>
  <c r="J79" i="10"/>
  <c r="H80" i="10"/>
  <c r="I80" i="10"/>
  <c r="J80" i="10"/>
  <c r="H81" i="10"/>
  <c r="I81" i="10"/>
  <c r="J81" i="10"/>
  <c r="H82" i="10"/>
  <c r="I82" i="10"/>
  <c r="J82" i="10"/>
  <c r="H83" i="10"/>
  <c r="I83" i="10"/>
  <c r="J83" i="10"/>
  <c r="H84" i="10"/>
  <c r="I84" i="10"/>
  <c r="J84" i="10"/>
  <c r="H619" i="10"/>
  <c r="I619" i="10"/>
  <c r="J619" i="10"/>
  <c r="H85" i="10"/>
  <c r="I85" i="10"/>
  <c r="J85" i="10"/>
  <c r="H86" i="10"/>
  <c r="I86" i="10"/>
  <c r="J86" i="10"/>
  <c r="H87" i="10"/>
  <c r="I87" i="10"/>
  <c r="J87" i="10"/>
  <c r="H88" i="10"/>
  <c r="I88" i="10"/>
  <c r="J88" i="10"/>
  <c r="H89" i="10"/>
  <c r="I89" i="10"/>
  <c r="J89" i="10"/>
  <c r="H90" i="10"/>
  <c r="I90" i="10"/>
  <c r="J90" i="10"/>
  <c r="H91" i="10"/>
  <c r="I91" i="10"/>
  <c r="J91" i="10"/>
  <c r="H892" i="10"/>
  <c r="I892" i="10"/>
  <c r="J892" i="10"/>
  <c r="H893" i="10"/>
  <c r="I893" i="10"/>
  <c r="J893" i="10"/>
  <c r="H894" i="10"/>
  <c r="I894" i="10"/>
  <c r="J894" i="10"/>
  <c r="H895" i="10"/>
  <c r="I895" i="10"/>
  <c r="J895" i="10"/>
  <c r="H798" i="10"/>
  <c r="I798" i="10"/>
  <c r="J798" i="10"/>
  <c r="H92" i="10"/>
  <c r="I92" i="10"/>
  <c r="J92" i="10"/>
  <c r="H93" i="10"/>
  <c r="I93" i="10"/>
  <c r="J93" i="10"/>
  <c r="H94" i="10"/>
  <c r="I94" i="10"/>
  <c r="J94" i="10"/>
  <c r="H620" i="10"/>
  <c r="I620" i="10"/>
  <c r="J620" i="10"/>
  <c r="H621" i="10"/>
  <c r="I621" i="10"/>
  <c r="J621" i="10"/>
  <c r="H622" i="10"/>
  <c r="I622" i="10"/>
  <c r="J622" i="10"/>
  <c r="H95" i="10"/>
  <c r="I95" i="10"/>
  <c r="J95" i="10"/>
  <c r="H623" i="10"/>
  <c r="I623" i="10"/>
  <c r="J623" i="10"/>
  <c r="H624" i="10"/>
  <c r="I624" i="10"/>
  <c r="J624" i="10"/>
  <c r="H625" i="10"/>
  <c r="I625" i="10"/>
  <c r="J625" i="10"/>
  <c r="H626" i="10"/>
  <c r="I626" i="10"/>
  <c r="J626" i="10"/>
  <c r="H627" i="10"/>
  <c r="I627" i="10"/>
  <c r="J627" i="10"/>
  <c r="H628" i="10"/>
  <c r="I628" i="10"/>
  <c r="J628" i="10"/>
  <c r="H629" i="10"/>
  <c r="I629" i="10"/>
  <c r="J629" i="10"/>
  <c r="H630" i="10"/>
  <c r="I630" i="10"/>
  <c r="J630" i="10"/>
  <c r="H631" i="10"/>
  <c r="I631" i="10"/>
  <c r="J631" i="10"/>
  <c r="H96" i="10"/>
  <c r="I96" i="10"/>
  <c r="J96" i="10"/>
  <c r="H97" i="10"/>
  <c r="I97" i="10"/>
  <c r="J97" i="10"/>
  <c r="H98" i="10"/>
  <c r="I98" i="10"/>
  <c r="J98" i="10"/>
  <c r="H632" i="10"/>
  <c r="I632" i="10"/>
  <c r="J632" i="10"/>
  <c r="H633" i="10"/>
  <c r="I633" i="10"/>
  <c r="J633" i="10"/>
  <c r="H99" i="10"/>
  <c r="I99" i="10"/>
  <c r="J99" i="10"/>
  <c r="H634" i="10"/>
  <c r="I634" i="10"/>
  <c r="J634" i="10"/>
  <c r="H635" i="10"/>
  <c r="I635" i="10"/>
  <c r="J635" i="10"/>
  <c r="H636" i="10"/>
  <c r="I636" i="10"/>
  <c r="J636" i="10"/>
  <c r="H637" i="10"/>
  <c r="I637" i="10"/>
  <c r="J637" i="10"/>
  <c r="H638" i="10"/>
  <c r="I638" i="10"/>
  <c r="J638" i="10"/>
  <c r="H639" i="10"/>
  <c r="I639" i="10"/>
  <c r="J639" i="10"/>
  <c r="H640" i="10"/>
  <c r="I640" i="10"/>
  <c r="J640" i="10"/>
  <c r="H641" i="10"/>
  <c r="I641" i="10"/>
  <c r="J641" i="10"/>
  <c r="H100" i="10"/>
  <c r="I100" i="10"/>
  <c r="J100" i="10"/>
  <c r="H642" i="10"/>
  <c r="I642" i="10"/>
  <c r="J642" i="10"/>
  <c r="H643" i="10"/>
  <c r="I643" i="10"/>
  <c r="J643" i="10"/>
  <c r="H102" i="10"/>
  <c r="I102" i="10"/>
  <c r="J102" i="10"/>
  <c r="H799" i="10"/>
  <c r="I799" i="10"/>
  <c r="J799" i="10"/>
  <c r="H103" i="10"/>
  <c r="I103" i="10"/>
  <c r="J103" i="10"/>
  <c r="H104" i="10"/>
  <c r="I104" i="10"/>
  <c r="J104" i="10"/>
  <c r="H105" i="10"/>
  <c r="I105" i="10"/>
  <c r="J105" i="10"/>
  <c r="H106" i="10"/>
  <c r="I106" i="10"/>
  <c r="J106" i="10"/>
  <c r="H107" i="10"/>
  <c r="I107" i="10"/>
  <c r="J107" i="10"/>
  <c r="H108" i="10"/>
  <c r="I108" i="10"/>
  <c r="J108" i="10"/>
  <c r="H109" i="10"/>
  <c r="I109" i="10"/>
  <c r="J109" i="10"/>
  <c r="H110" i="10"/>
  <c r="I110" i="10"/>
  <c r="J110" i="10"/>
  <c r="H644" i="10"/>
  <c r="I644" i="10"/>
  <c r="J644" i="10"/>
  <c r="H111" i="10"/>
  <c r="I111" i="10"/>
  <c r="J111" i="10"/>
  <c r="H112" i="10"/>
  <c r="I112" i="10"/>
  <c r="J112" i="10"/>
  <c r="H113" i="10"/>
  <c r="I113" i="10"/>
  <c r="J113" i="10"/>
  <c r="H114" i="10"/>
  <c r="I114" i="10"/>
  <c r="J114" i="10"/>
  <c r="H645" i="10"/>
  <c r="I645" i="10"/>
  <c r="J645" i="10"/>
  <c r="H115" i="10"/>
  <c r="I115" i="10"/>
  <c r="J115" i="10"/>
  <c r="H116" i="10"/>
  <c r="I116" i="10"/>
  <c r="J116" i="10"/>
  <c r="H117" i="10"/>
  <c r="I117" i="10"/>
  <c r="J117" i="10"/>
  <c r="H118" i="10"/>
  <c r="I118" i="10"/>
  <c r="J118" i="10"/>
  <c r="H119" i="10"/>
  <c r="I119" i="10"/>
  <c r="J119" i="10"/>
  <c r="H646" i="10"/>
  <c r="I646" i="10"/>
  <c r="J646" i="10"/>
  <c r="H647" i="10"/>
  <c r="I647" i="10"/>
  <c r="J647" i="10"/>
  <c r="H648" i="10"/>
  <c r="I648" i="10"/>
  <c r="J648" i="10"/>
  <c r="H649" i="10"/>
  <c r="I649" i="10"/>
  <c r="J649" i="10"/>
  <c r="H650" i="10"/>
  <c r="I650" i="10"/>
  <c r="J650" i="10"/>
  <c r="H651" i="10"/>
  <c r="I651" i="10"/>
  <c r="J651" i="10"/>
  <c r="H652" i="10"/>
  <c r="I652" i="10"/>
  <c r="J652" i="10"/>
  <c r="H653" i="10"/>
  <c r="I653" i="10"/>
  <c r="J653" i="10"/>
  <c r="H654" i="10"/>
  <c r="I654" i="10"/>
  <c r="J654" i="10"/>
  <c r="H655" i="10"/>
  <c r="I655" i="10"/>
  <c r="J655" i="10"/>
  <c r="H120" i="10"/>
  <c r="I120" i="10"/>
  <c r="J120" i="10"/>
  <c r="H121" i="10"/>
  <c r="I121" i="10"/>
  <c r="J121" i="10"/>
  <c r="H122" i="10"/>
  <c r="I122" i="10"/>
  <c r="J122" i="10"/>
  <c r="H123" i="10"/>
  <c r="I123" i="10"/>
  <c r="J123" i="10"/>
  <c r="H124" i="10"/>
  <c r="I124" i="10"/>
  <c r="J124" i="10"/>
  <c r="H125" i="10"/>
  <c r="I125" i="10"/>
  <c r="J125" i="10"/>
  <c r="H126" i="10"/>
  <c r="I126" i="10"/>
  <c r="J126" i="10"/>
  <c r="H127" i="10"/>
  <c r="I127" i="10"/>
  <c r="J127" i="10"/>
  <c r="H128" i="10"/>
  <c r="I128" i="10"/>
  <c r="J128" i="10"/>
  <c r="H129" i="10"/>
  <c r="I129" i="10"/>
  <c r="J129" i="10"/>
  <c r="H130" i="10"/>
  <c r="I130" i="10"/>
  <c r="J130" i="10"/>
  <c r="H131" i="10"/>
  <c r="I131" i="10"/>
  <c r="J131" i="10"/>
  <c r="H656" i="10"/>
  <c r="I656" i="10"/>
  <c r="J656" i="10"/>
  <c r="H132" i="10"/>
  <c r="I132" i="10"/>
  <c r="J132" i="10"/>
  <c r="H133" i="10"/>
  <c r="I133" i="10"/>
  <c r="J133" i="10"/>
  <c r="H134" i="10"/>
  <c r="I134" i="10"/>
  <c r="J134" i="10"/>
  <c r="H896" i="10"/>
  <c r="I896" i="10"/>
  <c r="J896" i="10"/>
  <c r="H135" i="10"/>
  <c r="I135" i="10"/>
  <c r="J135" i="10"/>
  <c r="H136" i="10"/>
  <c r="I136" i="10"/>
  <c r="J136" i="10"/>
  <c r="H137" i="10"/>
  <c r="I137" i="10"/>
  <c r="J137" i="10"/>
  <c r="H657" i="10"/>
  <c r="I657" i="10"/>
  <c r="J657" i="10"/>
  <c r="H138" i="10"/>
  <c r="I138" i="10"/>
  <c r="J138" i="10"/>
  <c r="H139" i="10"/>
  <c r="I139" i="10"/>
  <c r="J139" i="10"/>
  <c r="H140" i="10"/>
  <c r="I140" i="10"/>
  <c r="J140" i="10"/>
  <c r="H141" i="10"/>
  <c r="I141" i="10"/>
  <c r="J141" i="10"/>
  <c r="H897" i="10"/>
  <c r="I897" i="10"/>
  <c r="J897" i="10"/>
  <c r="H142" i="10"/>
  <c r="I142" i="10"/>
  <c r="J142" i="10"/>
  <c r="H144" i="10"/>
  <c r="I144" i="10"/>
  <c r="J144" i="10"/>
  <c r="H145" i="10"/>
  <c r="I145" i="10"/>
  <c r="J145" i="10"/>
  <c r="H146" i="10"/>
  <c r="I146" i="10"/>
  <c r="J146" i="10"/>
  <c r="H147" i="10"/>
  <c r="I147" i="10"/>
  <c r="J147" i="10"/>
  <c r="H898" i="10"/>
  <c r="I898" i="10"/>
  <c r="J898" i="10"/>
  <c r="H148" i="10"/>
  <c r="I148" i="10"/>
  <c r="J148" i="10"/>
  <c r="H149" i="10"/>
  <c r="I149" i="10"/>
  <c r="J149" i="10"/>
  <c r="H658" i="10"/>
  <c r="I658" i="10"/>
  <c r="J658" i="10"/>
  <c r="H150" i="10"/>
  <c r="I150" i="10"/>
  <c r="J150" i="10"/>
  <c r="H800" i="10"/>
  <c r="I800" i="10"/>
  <c r="J800" i="10"/>
  <c r="H659" i="10"/>
  <c r="I659" i="10"/>
  <c r="J659" i="10"/>
  <c r="H660" i="10"/>
  <c r="I660" i="10"/>
  <c r="J660" i="10"/>
  <c r="H801" i="10"/>
  <c r="I801" i="10"/>
  <c r="J801" i="10"/>
  <c r="H802" i="10"/>
  <c r="I802" i="10"/>
  <c r="J802" i="10"/>
  <c r="H151" i="10"/>
  <c r="I151" i="10"/>
  <c r="J151" i="10"/>
  <c r="H152" i="10"/>
  <c r="I152" i="10"/>
  <c r="J152" i="10"/>
  <c r="H661" i="10"/>
  <c r="I661" i="10"/>
  <c r="J661" i="10"/>
  <c r="H803" i="10"/>
  <c r="I803" i="10"/>
  <c r="J803" i="10"/>
  <c r="H153" i="10"/>
  <c r="I153" i="10"/>
  <c r="J153" i="10"/>
  <c r="H154" i="10"/>
  <c r="I154" i="10"/>
  <c r="J154" i="10"/>
  <c r="H155" i="10"/>
  <c r="I155" i="10"/>
  <c r="J155" i="10"/>
  <c r="H156" i="10"/>
  <c r="I156" i="10"/>
  <c r="J156" i="10"/>
  <c r="H158" i="10"/>
  <c r="I158" i="10"/>
  <c r="J158" i="10"/>
  <c r="H159" i="10"/>
  <c r="I159" i="10"/>
  <c r="J159" i="10"/>
  <c r="H160" i="10"/>
  <c r="I160" i="10"/>
  <c r="J160" i="10"/>
  <c r="H161" i="10"/>
  <c r="I161" i="10"/>
  <c r="J161" i="10"/>
  <c r="H162" i="10"/>
  <c r="I162" i="10"/>
  <c r="J162" i="10"/>
  <c r="H163" i="10"/>
  <c r="I163" i="10"/>
  <c r="J163" i="10"/>
  <c r="H164" i="10"/>
  <c r="I164" i="10"/>
  <c r="J164" i="10"/>
  <c r="H165" i="10"/>
  <c r="I165" i="10"/>
  <c r="J165" i="10"/>
  <c r="H166" i="10"/>
  <c r="I166" i="10"/>
  <c r="J166" i="10"/>
  <c r="H167" i="10"/>
  <c r="I167" i="10"/>
  <c r="J167" i="10"/>
  <c r="H168" i="10"/>
  <c r="I168" i="10"/>
  <c r="J168" i="10"/>
  <c r="H169" i="10"/>
  <c r="I169" i="10"/>
  <c r="J169" i="10"/>
  <c r="H170" i="10"/>
  <c r="I170" i="10"/>
  <c r="J170" i="10"/>
  <c r="H171" i="10"/>
  <c r="I171" i="10"/>
  <c r="J171" i="10"/>
  <c r="H172" i="10"/>
  <c r="I172" i="10"/>
  <c r="J172" i="10"/>
  <c r="H173" i="10"/>
  <c r="I173" i="10"/>
  <c r="J173" i="10"/>
  <c r="H174" i="10"/>
  <c r="I174" i="10"/>
  <c r="J174" i="10"/>
  <c r="H175" i="10"/>
  <c r="I175" i="10"/>
  <c r="J175" i="10"/>
  <c r="H176" i="10"/>
  <c r="I176" i="10"/>
  <c r="J176" i="10"/>
  <c r="H177" i="10"/>
  <c r="I177" i="10"/>
  <c r="J177" i="10"/>
  <c r="H178" i="10"/>
  <c r="I178" i="10"/>
  <c r="J178" i="10"/>
  <c r="H179" i="10"/>
  <c r="I179" i="10"/>
  <c r="J179" i="10"/>
  <c r="H804" i="10"/>
  <c r="I804" i="10"/>
  <c r="J804" i="10"/>
  <c r="H805" i="10"/>
  <c r="I805" i="10"/>
  <c r="J805" i="10"/>
  <c r="H806" i="10"/>
  <c r="I806" i="10"/>
  <c r="J806" i="10"/>
  <c r="H807" i="10"/>
  <c r="I807" i="10"/>
  <c r="J807" i="10"/>
  <c r="H808" i="10"/>
  <c r="I808" i="10"/>
  <c r="J808" i="10"/>
  <c r="H809" i="10"/>
  <c r="I809" i="10"/>
  <c r="J809" i="10"/>
  <c r="H180" i="10"/>
  <c r="I180" i="10"/>
  <c r="J180" i="10"/>
  <c r="H810" i="10"/>
  <c r="I810" i="10"/>
  <c r="J810" i="10"/>
  <c r="H662" i="10"/>
  <c r="I662" i="10"/>
  <c r="J662" i="10"/>
  <c r="H663" i="10"/>
  <c r="I663" i="10"/>
  <c r="J663" i="10"/>
  <c r="H664" i="10"/>
  <c r="I664" i="10"/>
  <c r="J664" i="10"/>
  <c r="H181" i="10"/>
  <c r="I181" i="10"/>
  <c r="J181" i="10"/>
  <c r="H182" i="10"/>
  <c r="I182" i="10"/>
  <c r="J182" i="10"/>
  <c r="H183" i="10"/>
  <c r="I183" i="10"/>
  <c r="J183" i="10"/>
  <c r="H184" i="10"/>
  <c r="I184" i="10"/>
  <c r="J184" i="10"/>
  <c r="H185" i="10"/>
  <c r="I185" i="10"/>
  <c r="J185" i="10"/>
  <c r="H186" i="10"/>
  <c r="I186" i="10"/>
  <c r="J186" i="10"/>
  <c r="H187" i="10"/>
  <c r="I187" i="10"/>
  <c r="J187" i="10"/>
  <c r="H188" i="10"/>
  <c r="I188" i="10"/>
  <c r="J188" i="10"/>
  <c r="H189" i="10"/>
  <c r="I189" i="10"/>
  <c r="J189" i="10"/>
  <c r="H190" i="10"/>
  <c r="I190" i="10"/>
  <c r="J190" i="10"/>
  <c r="H191" i="10"/>
  <c r="I191" i="10"/>
  <c r="J191" i="10"/>
  <c r="H192" i="10"/>
  <c r="I192" i="10"/>
  <c r="J192" i="10"/>
  <c r="H193" i="10"/>
  <c r="I193" i="10"/>
  <c r="J193" i="10"/>
  <c r="H194" i="10"/>
  <c r="I194" i="10"/>
  <c r="J194" i="10"/>
  <c r="H195" i="10"/>
  <c r="I195" i="10"/>
  <c r="J195" i="10"/>
  <c r="H196" i="10"/>
  <c r="I196" i="10"/>
  <c r="J196" i="10"/>
  <c r="H197" i="10"/>
  <c r="I197" i="10"/>
  <c r="J197" i="10"/>
  <c r="H198" i="10"/>
  <c r="I198" i="10"/>
  <c r="J198" i="10"/>
  <c r="H665" i="10"/>
  <c r="I665" i="10"/>
  <c r="J665" i="10"/>
  <c r="H666" i="10"/>
  <c r="I666" i="10"/>
  <c r="J666" i="10"/>
  <c r="H199" i="10"/>
  <c r="I199" i="10"/>
  <c r="J199" i="10"/>
  <c r="H200" i="10"/>
  <c r="I200" i="10"/>
  <c r="J200" i="10"/>
  <c r="H201" i="10"/>
  <c r="I201" i="10"/>
  <c r="J201" i="10"/>
  <c r="H202" i="10"/>
  <c r="I202" i="10"/>
  <c r="J202" i="10"/>
  <c r="H203" i="10"/>
  <c r="I203" i="10"/>
  <c r="J203" i="10"/>
  <c r="H204" i="10"/>
  <c r="I204" i="10"/>
  <c r="J204" i="10"/>
  <c r="H205" i="10"/>
  <c r="I205" i="10"/>
  <c r="J205" i="10"/>
  <c r="H206" i="10"/>
  <c r="I206" i="10"/>
  <c r="J206" i="10"/>
  <c r="H207" i="10"/>
  <c r="I207" i="10"/>
  <c r="J207" i="10"/>
  <c r="H208" i="10"/>
  <c r="I208" i="10"/>
  <c r="J208" i="10"/>
  <c r="H209" i="10"/>
  <c r="I209" i="10"/>
  <c r="J209" i="10"/>
  <c r="H210" i="10"/>
  <c r="I210" i="10"/>
  <c r="J210" i="10"/>
  <c r="H811" i="10"/>
  <c r="I811" i="10"/>
  <c r="J811" i="10"/>
  <c r="H812" i="10"/>
  <c r="I812" i="10"/>
  <c r="J812" i="10"/>
  <c r="H813" i="10"/>
  <c r="I813" i="10"/>
  <c r="J813" i="10"/>
  <c r="H814" i="10"/>
  <c r="I814" i="10"/>
  <c r="J814" i="10"/>
  <c r="H211" i="10"/>
  <c r="I211" i="10"/>
  <c r="J211" i="10"/>
  <c r="H212" i="10"/>
  <c r="I212" i="10"/>
  <c r="J212" i="10"/>
  <c r="H667" i="10"/>
  <c r="I667" i="10"/>
  <c r="J667" i="10"/>
  <c r="H213" i="10"/>
  <c r="I213" i="10"/>
  <c r="J213" i="10"/>
  <c r="H214" i="10"/>
  <c r="I214" i="10"/>
  <c r="J214" i="10"/>
  <c r="H215" i="10"/>
  <c r="I215" i="10"/>
  <c r="J215" i="10"/>
  <c r="H216" i="10"/>
  <c r="I216" i="10"/>
  <c r="J216" i="10"/>
  <c r="H217" i="10"/>
  <c r="I217" i="10"/>
  <c r="J217" i="10"/>
  <c r="H668" i="10"/>
  <c r="I668" i="10"/>
  <c r="J668" i="10"/>
  <c r="H669" i="10"/>
  <c r="I669" i="10"/>
  <c r="J669" i="10"/>
  <c r="H670" i="10"/>
  <c r="I670" i="10"/>
  <c r="J670" i="10"/>
  <c r="H671" i="10"/>
  <c r="I671" i="10"/>
  <c r="J671" i="10"/>
  <c r="H672" i="10"/>
  <c r="I672" i="10"/>
  <c r="J672" i="10"/>
  <c r="H673" i="10"/>
  <c r="I673" i="10"/>
  <c r="J673" i="10"/>
  <c r="H218" i="10"/>
  <c r="I218" i="10"/>
  <c r="J218" i="10"/>
  <c r="H219" i="10"/>
  <c r="I219" i="10"/>
  <c r="J219" i="10"/>
  <c r="H674" i="10"/>
  <c r="I674" i="10"/>
  <c r="J674" i="10"/>
  <c r="H220" i="10"/>
  <c r="I220" i="10"/>
  <c r="J220" i="10"/>
  <c r="H221" i="10"/>
  <c r="I221" i="10"/>
  <c r="J221" i="10"/>
  <c r="H222" i="10"/>
  <c r="I222" i="10"/>
  <c r="J222" i="10"/>
  <c r="H223" i="10"/>
  <c r="I223" i="10"/>
  <c r="J223" i="10"/>
  <c r="H224" i="10"/>
  <c r="I224" i="10"/>
  <c r="J224" i="10"/>
  <c r="H225" i="10"/>
  <c r="I225" i="10"/>
  <c r="J225" i="10"/>
  <c r="H226" i="10"/>
  <c r="I226" i="10"/>
  <c r="J226" i="10"/>
  <c r="H227" i="10"/>
  <c r="I227" i="10"/>
  <c r="J227" i="10"/>
  <c r="H228" i="10"/>
  <c r="I228" i="10"/>
  <c r="J228" i="10"/>
  <c r="H229" i="10"/>
  <c r="I229" i="10"/>
  <c r="J229" i="10"/>
  <c r="H230" i="10"/>
  <c r="I230" i="10"/>
  <c r="J230" i="10"/>
  <c r="H675" i="10"/>
  <c r="I675" i="10"/>
  <c r="J675" i="10"/>
  <c r="H676" i="10"/>
  <c r="I676" i="10"/>
  <c r="J676" i="10"/>
  <c r="H677" i="10"/>
  <c r="I677" i="10"/>
  <c r="J677" i="10"/>
  <c r="H231" i="10"/>
  <c r="I231" i="10"/>
  <c r="J231" i="10"/>
  <c r="H678" i="10"/>
  <c r="I678" i="10"/>
  <c r="J678" i="10"/>
  <c r="H679" i="10"/>
  <c r="I679" i="10"/>
  <c r="J679" i="10"/>
  <c r="H680" i="10"/>
  <c r="I680" i="10"/>
  <c r="J680" i="10"/>
  <c r="H681" i="10"/>
  <c r="I681" i="10"/>
  <c r="J681" i="10"/>
  <c r="H232" i="10"/>
  <c r="I232" i="10"/>
  <c r="J232" i="10"/>
  <c r="H233" i="10"/>
  <c r="I233" i="10"/>
  <c r="J233" i="10"/>
  <c r="H234" i="10"/>
  <c r="I234" i="10"/>
  <c r="J234" i="10"/>
  <c r="H235" i="10"/>
  <c r="I235" i="10"/>
  <c r="J235" i="10"/>
  <c r="H236" i="10"/>
  <c r="I236" i="10"/>
  <c r="J236" i="10"/>
  <c r="H237" i="10"/>
  <c r="I237" i="10"/>
  <c r="J237" i="10"/>
  <c r="H238" i="10"/>
  <c r="I238" i="10"/>
  <c r="J238" i="10"/>
  <c r="H239" i="10"/>
  <c r="I239" i="10"/>
  <c r="J239" i="10"/>
  <c r="H240" i="10"/>
  <c r="I240" i="10"/>
  <c r="J240" i="10"/>
  <c r="H241" i="10"/>
  <c r="I241" i="10"/>
  <c r="J241" i="10"/>
  <c r="H242" i="10"/>
  <c r="I242" i="10"/>
  <c r="J242" i="10"/>
  <c r="H243" i="10"/>
  <c r="I243" i="10"/>
  <c r="J243" i="10"/>
  <c r="H244" i="10"/>
  <c r="I244" i="10"/>
  <c r="J244" i="10"/>
  <c r="H245" i="10"/>
  <c r="I245" i="10"/>
  <c r="J245" i="10"/>
  <c r="H815" i="10"/>
  <c r="I815" i="10"/>
  <c r="J815" i="10"/>
  <c r="H246" i="10"/>
  <c r="I246" i="10"/>
  <c r="J246" i="10"/>
  <c r="H247" i="10"/>
  <c r="I247" i="10"/>
  <c r="J247" i="10"/>
  <c r="H682" i="10"/>
  <c r="I682" i="10"/>
  <c r="J682" i="10"/>
  <c r="H248" i="10"/>
  <c r="I248" i="10"/>
  <c r="J248" i="10"/>
  <c r="H249" i="10"/>
  <c r="I249" i="10"/>
  <c r="J249" i="10"/>
  <c r="H250" i="10"/>
  <c r="I250" i="10"/>
  <c r="J250" i="10"/>
  <c r="H251" i="10"/>
  <c r="I251" i="10"/>
  <c r="J251" i="10"/>
  <c r="H252" i="10"/>
  <c r="I252" i="10"/>
  <c r="J252" i="10"/>
  <c r="H253" i="10"/>
  <c r="I253" i="10"/>
  <c r="J253" i="10"/>
  <c r="H254" i="10"/>
  <c r="I254" i="10"/>
  <c r="J254" i="10"/>
  <c r="H261" i="10"/>
  <c r="I261" i="10"/>
  <c r="J261" i="10"/>
  <c r="H262" i="10"/>
  <c r="I262" i="10"/>
  <c r="J262" i="10"/>
  <c r="H683" i="10"/>
  <c r="I683" i="10"/>
  <c r="J683" i="10"/>
  <c r="H684" i="10"/>
  <c r="I684" i="10"/>
  <c r="J684" i="10"/>
  <c r="H685" i="10"/>
  <c r="I685" i="10"/>
  <c r="J685" i="10"/>
  <c r="H686" i="10"/>
  <c r="I686" i="10"/>
  <c r="J686" i="10"/>
  <c r="H263" i="10"/>
  <c r="I263" i="10"/>
  <c r="J263" i="10"/>
  <c r="H264" i="10"/>
  <c r="I264" i="10"/>
  <c r="J264" i="10"/>
  <c r="H687" i="10"/>
  <c r="I687" i="10"/>
  <c r="J687" i="10"/>
  <c r="H265" i="10"/>
  <c r="I265" i="10"/>
  <c r="J265" i="10"/>
  <c r="H266" i="10"/>
  <c r="I266" i="10"/>
  <c r="J266" i="10"/>
  <c r="H267" i="10"/>
  <c r="I267" i="10"/>
  <c r="J267" i="10"/>
  <c r="H268" i="10"/>
  <c r="I268" i="10"/>
  <c r="J268" i="10"/>
  <c r="H269" i="10"/>
  <c r="I269" i="10"/>
  <c r="J269" i="10"/>
  <c r="H270" i="10"/>
  <c r="I270" i="10"/>
  <c r="J270" i="10"/>
  <c r="H271" i="10"/>
  <c r="I271" i="10"/>
  <c r="J271" i="10"/>
  <c r="H272" i="10"/>
  <c r="I272" i="10"/>
  <c r="J272" i="10"/>
  <c r="H275" i="10"/>
  <c r="I275" i="10"/>
  <c r="J275" i="10"/>
  <c r="H276" i="10"/>
  <c r="I276" i="10"/>
  <c r="J276" i="10"/>
  <c r="H277" i="10"/>
  <c r="I277" i="10"/>
  <c r="J277" i="10"/>
  <c r="H278" i="10"/>
  <c r="I278" i="10"/>
  <c r="J278" i="10"/>
  <c r="H688" i="10"/>
  <c r="I688" i="10"/>
  <c r="J688" i="10"/>
  <c r="H689" i="10"/>
  <c r="I689" i="10"/>
  <c r="J689" i="10"/>
  <c r="H279" i="10"/>
  <c r="I279" i="10"/>
  <c r="J279" i="10"/>
  <c r="H280" i="10"/>
  <c r="I280" i="10"/>
  <c r="J280" i="10"/>
  <c r="H281" i="10"/>
  <c r="I281" i="10"/>
  <c r="J281" i="10"/>
  <c r="H282" i="10"/>
  <c r="I282" i="10"/>
  <c r="J282" i="10"/>
  <c r="H283" i="10"/>
  <c r="I283" i="10"/>
  <c r="J283" i="10"/>
  <c r="H284" i="10"/>
  <c r="I284" i="10"/>
  <c r="J284" i="10"/>
  <c r="H285" i="10"/>
  <c r="I285" i="10"/>
  <c r="J285" i="10"/>
  <c r="H286" i="10"/>
  <c r="I286" i="10"/>
  <c r="J286" i="10"/>
  <c r="H287" i="10"/>
  <c r="I287" i="10"/>
  <c r="J287" i="10"/>
  <c r="H690" i="10"/>
  <c r="I690" i="10"/>
  <c r="J690" i="10"/>
  <c r="H288" i="10"/>
  <c r="I288" i="10"/>
  <c r="J288" i="10"/>
  <c r="H289" i="10"/>
  <c r="I289" i="10"/>
  <c r="J289" i="10"/>
  <c r="H290" i="10"/>
  <c r="I290" i="10"/>
  <c r="J290" i="10"/>
  <c r="H291" i="10"/>
  <c r="I291" i="10"/>
  <c r="J291" i="10"/>
  <c r="H292" i="10"/>
  <c r="I292" i="10"/>
  <c r="J292" i="10"/>
  <c r="H293" i="10"/>
  <c r="I293" i="10"/>
  <c r="J293" i="10"/>
  <c r="H294" i="10"/>
  <c r="I294" i="10"/>
  <c r="J294" i="10"/>
  <c r="H295" i="10"/>
  <c r="I295" i="10"/>
  <c r="J295" i="10"/>
  <c r="H297" i="10"/>
  <c r="I297" i="10"/>
  <c r="J297" i="10"/>
  <c r="H691" i="10"/>
  <c r="I691" i="10"/>
  <c r="J691" i="10"/>
  <c r="H298" i="10"/>
  <c r="I298" i="10"/>
  <c r="J298" i="10"/>
  <c r="H692" i="10"/>
  <c r="I692" i="10"/>
  <c r="J692" i="10"/>
  <c r="H299" i="10"/>
  <c r="I299" i="10"/>
  <c r="J299" i="10"/>
  <c r="H693" i="10"/>
  <c r="I693" i="10"/>
  <c r="J693" i="10"/>
  <c r="H300" i="10"/>
  <c r="I300" i="10"/>
  <c r="J300" i="10"/>
  <c r="H301" i="10"/>
  <c r="I301" i="10"/>
  <c r="J301" i="10"/>
  <c r="H302" i="10"/>
  <c r="I302" i="10"/>
  <c r="J302" i="10"/>
  <c r="H816" i="10"/>
  <c r="I816" i="10"/>
  <c r="J816" i="10"/>
  <c r="H303" i="10"/>
  <c r="I303" i="10"/>
  <c r="J303" i="10"/>
  <c r="H304" i="10"/>
  <c r="I304" i="10"/>
  <c r="J304" i="10"/>
  <c r="H305" i="10"/>
  <c r="I305" i="10"/>
  <c r="J305" i="10"/>
  <c r="H306" i="10"/>
  <c r="I306" i="10"/>
  <c r="J306" i="10"/>
  <c r="H694" i="10"/>
  <c r="I694" i="10"/>
  <c r="J694" i="10"/>
  <c r="H307" i="10"/>
  <c r="I307" i="10"/>
  <c r="J307" i="10"/>
  <c r="H899" i="10"/>
  <c r="I899" i="10"/>
  <c r="J899" i="10"/>
  <c r="H817" i="10"/>
  <c r="I817" i="10"/>
  <c r="J817" i="10"/>
  <c r="H695" i="10"/>
  <c r="I695" i="10"/>
  <c r="J695" i="10"/>
  <c r="H696" i="10"/>
  <c r="I696" i="10"/>
  <c r="J696" i="10"/>
  <c r="H697" i="10"/>
  <c r="I697" i="10"/>
  <c r="J697" i="10"/>
  <c r="H818" i="10"/>
  <c r="I818" i="10"/>
  <c r="J818" i="10"/>
  <c r="H308" i="10"/>
  <c r="I308" i="10"/>
  <c r="J308" i="10"/>
  <c r="H309" i="10"/>
  <c r="I309" i="10"/>
  <c r="J309" i="10"/>
  <c r="H900" i="10"/>
  <c r="I900" i="10"/>
  <c r="J900" i="10"/>
  <c r="H901" i="10"/>
  <c r="I901" i="10"/>
  <c r="J901" i="10"/>
  <c r="H310" i="10"/>
  <c r="I310" i="10"/>
  <c r="J310" i="10"/>
  <c r="H311" i="10"/>
  <c r="I311" i="10"/>
  <c r="J311" i="10"/>
  <c r="H312" i="10"/>
  <c r="I312" i="10"/>
  <c r="J312" i="10"/>
  <c r="H313" i="10"/>
  <c r="I313" i="10"/>
  <c r="J313" i="10"/>
  <c r="H314" i="10"/>
  <c r="I314" i="10"/>
  <c r="J314" i="10"/>
  <c r="H315" i="10"/>
  <c r="I315" i="10"/>
  <c r="J315" i="10"/>
  <c r="H316" i="10"/>
  <c r="I316" i="10"/>
  <c r="J316" i="10"/>
  <c r="H317" i="10"/>
  <c r="I317" i="10"/>
  <c r="J317" i="10"/>
  <c r="H318" i="10"/>
  <c r="I318" i="10"/>
  <c r="J318" i="10"/>
  <c r="H319" i="10"/>
  <c r="I319" i="10"/>
  <c r="J319" i="10"/>
  <c r="H324" i="10"/>
  <c r="I324" i="10"/>
  <c r="J324" i="10"/>
  <c r="H325" i="10"/>
  <c r="I325" i="10"/>
  <c r="J325" i="10"/>
  <c r="H326" i="10"/>
  <c r="I326" i="10"/>
  <c r="J326" i="10"/>
  <c r="H327" i="10"/>
  <c r="I327" i="10"/>
  <c r="J327" i="10"/>
  <c r="H328" i="10"/>
  <c r="I328" i="10"/>
  <c r="J328" i="10"/>
  <c r="H329" i="10"/>
  <c r="I329" i="10"/>
  <c r="J329" i="10"/>
  <c r="H330" i="10"/>
  <c r="I330" i="10"/>
  <c r="J330" i="10"/>
  <c r="H331" i="10"/>
  <c r="I331" i="10"/>
  <c r="J331" i="10"/>
  <c r="H332" i="10"/>
  <c r="I332" i="10"/>
  <c r="J332" i="10"/>
  <c r="H333" i="10"/>
  <c r="I333" i="10"/>
  <c r="J333" i="10"/>
  <c r="H334" i="10"/>
  <c r="I334" i="10"/>
  <c r="J334" i="10"/>
  <c r="H335" i="10"/>
  <c r="I335" i="10"/>
  <c r="J335" i="10"/>
  <c r="H336" i="10"/>
  <c r="I336" i="10"/>
  <c r="J336" i="10"/>
  <c r="H337" i="10"/>
  <c r="I337" i="10"/>
  <c r="J337" i="10"/>
  <c r="H338" i="10"/>
  <c r="I338" i="10"/>
  <c r="J338" i="10"/>
  <c r="H339" i="10"/>
  <c r="I339" i="10"/>
  <c r="J339" i="10"/>
  <c r="H340" i="10"/>
  <c r="I340" i="10"/>
  <c r="J340" i="10"/>
  <c r="H341" i="10"/>
  <c r="I341" i="10"/>
  <c r="J341" i="10"/>
  <c r="H342" i="10"/>
  <c r="I342" i="10"/>
  <c r="J342" i="10"/>
  <c r="H343" i="10"/>
  <c r="I343" i="10"/>
  <c r="J343" i="10"/>
  <c r="H344" i="10"/>
  <c r="I344" i="10"/>
  <c r="J344" i="10"/>
  <c r="H345" i="10"/>
  <c r="I345" i="10"/>
  <c r="J345" i="10"/>
  <c r="H346" i="10"/>
  <c r="I346" i="10"/>
  <c r="J346" i="10"/>
  <c r="H347" i="10"/>
  <c r="I347" i="10"/>
  <c r="J347" i="10"/>
  <c r="H348" i="10"/>
  <c r="I348" i="10"/>
  <c r="J348" i="10"/>
  <c r="H349" i="10"/>
  <c r="I349" i="10"/>
  <c r="J349" i="10"/>
  <c r="H350" i="10"/>
  <c r="I350" i="10"/>
  <c r="J350" i="10"/>
  <c r="H351" i="10"/>
  <c r="I351" i="10"/>
  <c r="J351" i="10"/>
  <c r="H352" i="10"/>
  <c r="I352" i="10"/>
  <c r="J352" i="10"/>
  <c r="H353" i="10"/>
  <c r="I353" i="10"/>
  <c r="J353" i="10"/>
  <c r="H354" i="10"/>
  <c r="I354" i="10"/>
  <c r="J354" i="10"/>
  <c r="H355" i="10"/>
  <c r="I355" i="10"/>
  <c r="J355" i="10"/>
  <c r="H356" i="10"/>
  <c r="I356" i="10"/>
  <c r="J356" i="10"/>
  <c r="H357" i="10"/>
  <c r="I357" i="10"/>
  <c r="J357" i="10"/>
  <c r="H358" i="10"/>
  <c r="I358" i="10"/>
  <c r="J358" i="10"/>
  <c r="H359" i="10"/>
  <c r="I359" i="10"/>
  <c r="J359" i="10"/>
  <c r="H360" i="10"/>
  <c r="I360" i="10"/>
  <c r="J360" i="10"/>
  <c r="H361" i="10"/>
  <c r="I361" i="10"/>
  <c r="J361" i="10"/>
  <c r="H362" i="10"/>
  <c r="I362" i="10"/>
  <c r="J362" i="10"/>
  <c r="H363" i="10"/>
  <c r="I363" i="10"/>
  <c r="J363" i="10"/>
  <c r="H364" i="10"/>
  <c r="I364" i="10"/>
  <c r="J364" i="10"/>
  <c r="H365" i="10"/>
  <c r="I365" i="10"/>
  <c r="J365" i="10"/>
  <c r="H366" i="10"/>
  <c r="I366" i="10"/>
  <c r="J366" i="10"/>
  <c r="H367" i="10"/>
  <c r="I367" i="10"/>
  <c r="J367" i="10"/>
  <c r="H368" i="10"/>
  <c r="I368" i="10"/>
  <c r="J368" i="10"/>
  <c r="H369" i="10"/>
  <c r="I369" i="10"/>
  <c r="J369" i="10"/>
  <c r="H370" i="10"/>
  <c r="I370" i="10"/>
  <c r="J370" i="10"/>
  <c r="H371" i="10"/>
  <c r="I371" i="10"/>
  <c r="J371" i="10"/>
  <c r="H372" i="10"/>
  <c r="I372" i="10"/>
  <c r="J372" i="10"/>
  <c r="H373" i="10"/>
  <c r="I373" i="10"/>
  <c r="J373" i="10"/>
  <c r="H374" i="10"/>
  <c r="I374" i="10"/>
  <c r="J374" i="10"/>
  <c r="H375" i="10"/>
  <c r="I375" i="10"/>
  <c r="J375" i="10"/>
  <c r="H376" i="10"/>
  <c r="I376" i="10"/>
  <c r="J376" i="10"/>
  <c r="H377" i="10"/>
  <c r="I377" i="10"/>
  <c r="J377" i="10"/>
  <c r="H378" i="10"/>
  <c r="I378" i="10"/>
  <c r="J378" i="10"/>
  <c r="H379" i="10"/>
  <c r="I379" i="10"/>
  <c r="J379" i="10"/>
  <c r="H380" i="10"/>
  <c r="I380" i="10"/>
  <c r="J380" i="10"/>
  <c r="H381" i="10"/>
  <c r="I381" i="10"/>
  <c r="J381" i="10"/>
  <c r="H382" i="10"/>
  <c r="I382" i="10"/>
  <c r="J382" i="10"/>
  <c r="H383" i="10"/>
  <c r="I383" i="10"/>
  <c r="J383" i="10"/>
  <c r="H384" i="10"/>
  <c r="I384" i="10"/>
  <c r="J384" i="10"/>
  <c r="H385" i="10"/>
  <c r="I385" i="10"/>
  <c r="J385" i="10"/>
  <c r="H819" i="10"/>
  <c r="I819" i="10"/>
  <c r="J819" i="10"/>
  <c r="H386" i="10"/>
  <c r="I386" i="10"/>
  <c r="J386" i="10"/>
  <c r="H387" i="10"/>
  <c r="I387" i="10"/>
  <c r="J387" i="10"/>
  <c r="H388" i="10"/>
  <c r="I388" i="10"/>
  <c r="J388" i="10"/>
  <c r="H389" i="10"/>
  <c r="I389" i="10"/>
  <c r="J389" i="10"/>
  <c r="H390" i="10"/>
  <c r="I390" i="10"/>
  <c r="J390" i="10"/>
  <c r="H391" i="10"/>
  <c r="I391" i="10"/>
  <c r="J391" i="10"/>
  <c r="H698" i="10"/>
  <c r="I698" i="10"/>
  <c r="J698" i="10"/>
  <c r="H392" i="10"/>
  <c r="I392" i="10"/>
  <c r="J392" i="10"/>
  <c r="H393" i="10"/>
  <c r="I393" i="10"/>
  <c r="J393" i="10"/>
  <c r="H394" i="10"/>
  <c r="I394" i="10"/>
  <c r="J394" i="10"/>
  <c r="H820" i="10"/>
  <c r="I820" i="10"/>
  <c r="J820" i="10"/>
  <c r="H395" i="10"/>
  <c r="I395" i="10"/>
  <c r="J395" i="10"/>
  <c r="H396" i="10"/>
  <c r="I396" i="10"/>
  <c r="J396" i="10"/>
  <c r="H821" i="10"/>
  <c r="I821" i="10"/>
  <c r="J821" i="10"/>
  <c r="H397" i="10"/>
  <c r="I397" i="10"/>
  <c r="J397" i="10"/>
  <c r="H398" i="10"/>
  <c r="I398" i="10"/>
  <c r="J398" i="10"/>
  <c r="H399" i="10"/>
  <c r="I399" i="10"/>
  <c r="J399" i="10"/>
  <c r="H699" i="10"/>
  <c r="I699" i="10"/>
  <c r="J699" i="10"/>
  <c r="H400" i="10"/>
  <c r="I400" i="10"/>
  <c r="J400" i="10"/>
  <c r="H401" i="10"/>
  <c r="I401" i="10"/>
  <c r="J401" i="10"/>
  <c r="H402" i="10"/>
  <c r="I402" i="10"/>
  <c r="J402" i="10"/>
  <c r="H403" i="10"/>
  <c r="I403" i="10"/>
  <c r="J403" i="10"/>
  <c r="H404" i="10"/>
  <c r="I404" i="10"/>
  <c r="J404" i="10"/>
  <c r="H405" i="10"/>
  <c r="I405" i="10"/>
  <c r="J405" i="10"/>
  <c r="H406" i="10"/>
  <c r="I406" i="10"/>
  <c r="J406" i="10"/>
  <c r="H407" i="10"/>
  <c r="I407" i="10"/>
  <c r="J407" i="10"/>
  <c r="H822" i="10"/>
  <c r="I822" i="10"/>
  <c r="J822" i="10"/>
  <c r="H408" i="10"/>
  <c r="I408" i="10"/>
  <c r="J408" i="10"/>
  <c r="H409" i="10"/>
  <c r="I409" i="10"/>
  <c r="J409" i="10"/>
  <c r="H823" i="10"/>
  <c r="I823" i="10"/>
  <c r="J823" i="10"/>
  <c r="H410" i="10"/>
  <c r="I410" i="10"/>
  <c r="J410" i="10"/>
  <c r="H414" i="10"/>
  <c r="I414" i="10"/>
  <c r="J414" i="10"/>
  <c r="H824" i="10"/>
  <c r="I824" i="10"/>
  <c r="J824" i="10"/>
  <c r="H415" i="10"/>
  <c r="I415" i="10"/>
  <c r="J415" i="10"/>
  <c r="H416" i="10"/>
  <c r="I416" i="10"/>
  <c r="J416" i="10"/>
  <c r="H417" i="10"/>
  <c r="I417" i="10"/>
  <c r="J417" i="10"/>
  <c r="H418" i="10"/>
  <c r="I418" i="10"/>
  <c r="J418" i="10"/>
  <c r="H825" i="10"/>
  <c r="I825" i="10"/>
  <c r="J825" i="10"/>
  <c r="H419" i="10"/>
  <c r="I419" i="10"/>
  <c r="J419" i="10"/>
  <c r="H420" i="10"/>
  <c r="I420" i="10"/>
  <c r="J420" i="10"/>
  <c r="H421" i="10"/>
  <c r="I421" i="10"/>
  <c r="J421" i="10"/>
  <c r="H422" i="10"/>
  <c r="I422" i="10"/>
  <c r="J422" i="10"/>
  <c r="H423" i="10"/>
  <c r="I423" i="10"/>
  <c r="J423" i="10"/>
  <c r="H424" i="10"/>
  <c r="I424" i="10"/>
  <c r="J424" i="10"/>
  <c r="H848" i="10"/>
  <c r="I848" i="10"/>
  <c r="J848" i="10"/>
  <c r="H425" i="10"/>
  <c r="I425" i="10"/>
  <c r="J425" i="10"/>
  <c r="H426" i="10"/>
  <c r="I426" i="10"/>
  <c r="J426" i="10"/>
  <c r="H427" i="10"/>
  <c r="I427" i="10"/>
  <c r="J427" i="10"/>
  <c r="H849" i="10"/>
  <c r="I849" i="10"/>
  <c r="J849" i="10"/>
  <c r="H428" i="10"/>
  <c r="I428" i="10"/>
  <c r="J428" i="10"/>
  <c r="H429" i="10"/>
  <c r="I429" i="10"/>
  <c r="J429" i="10"/>
  <c r="H430" i="10"/>
  <c r="I430" i="10"/>
  <c r="J430" i="10"/>
  <c r="H431" i="10"/>
  <c r="I431" i="10"/>
  <c r="J431" i="10"/>
  <c r="H826" i="10"/>
  <c r="I826" i="10"/>
  <c r="J826" i="10"/>
  <c r="H432" i="10"/>
  <c r="I432" i="10"/>
  <c r="J432" i="10"/>
  <c r="H433" i="10"/>
  <c r="I433" i="10"/>
  <c r="J433" i="10"/>
  <c r="H434" i="10"/>
  <c r="I434" i="10"/>
  <c r="J434" i="10"/>
  <c r="H827" i="10"/>
  <c r="I827" i="10"/>
  <c r="J827" i="10"/>
  <c r="H435" i="10"/>
  <c r="I435" i="10"/>
  <c r="J435" i="10"/>
  <c r="H436" i="10"/>
  <c r="I436" i="10"/>
  <c r="J436" i="10"/>
  <c r="H700" i="10"/>
  <c r="I700" i="10"/>
  <c r="J700" i="10"/>
  <c r="H437" i="10"/>
  <c r="I437" i="10"/>
  <c r="J437" i="10"/>
  <c r="H828" i="10"/>
  <c r="I828" i="10"/>
  <c r="J828" i="10"/>
  <c r="H438" i="10"/>
  <c r="I438" i="10"/>
  <c r="J438" i="10"/>
  <c r="H701" i="10"/>
  <c r="I701" i="10"/>
  <c r="J701" i="10"/>
  <c r="H439" i="10"/>
  <c r="I439" i="10"/>
  <c r="J439" i="10"/>
  <c r="H440" i="10"/>
  <c r="I440" i="10"/>
  <c r="J440" i="10"/>
  <c r="H441" i="10"/>
  <c r="I441" i="10"/>
  <c r="J441" i="10"/>
  <c r="H442" i="10"/>
  <c r="I442" i="10"/>
  <c r="J442" i="10"/>
  <c r="H829" i="10"/>
  <c r="I829" i="10"/>
  <c r="J829" i="10"/>
  <c r="H443" i="10"/>
  <c r="I443" i="10"/>
  <c r="J443" i="10"/>
  <c r="H444" i="10"/>
  <c r="I444" i="10"/>
  <c r="J444" i="10"/>
  <c r="H445" i="10"/>
  <c r="I445" i="10"/>
  <c r="J445" i="10"/>
  <c r="H446" i="10"/>
  <c r="I446" i="10"/>
  <c r="J446" i="10"/>
  <c r="H447" i="10"/>
  <c r="I447" i="10"/>
  <c r="J447" i="10"/>
  <c r="H448" i="10"/>
  <c r="I448" i="10"/>
  <c r="J448" i="10"/>
  <c r="H902" i="10"/>
  <c r="I902" i="10"/>
  <c r="J902" i="10"/>
  <c r="H702" i="10"/>
  <c r="I702" i="10"/>
  <c r="J702" i="10"/>
  <c r="H449" i="10"/>
  <c r="I449" i="10"/>
  <c r="J449" i="10"/>
  <c r="H450" i="10"/>
  <c r="I450" i="10"/>
  <c r="J450" i="10"/>
  <c r="H703" i="10"/>
  <c r="I703" i="10"/>
  <c r="J703" i="10"/>
  <c r="H451" i="10"/>
  <c r="I451" i="10"/>
  <c r="J451" i="10"/>
  <c r="H452" i="10"/>
  <c r="I452" i="10"/>
  <c r="J452" i="10"/>
  <c r="H453" i="10"/>
  <c r="I453" i="10"/>
  <c r="J453" i="10"/>
  <c r="H704" i="10"/>
  <c r="I704" i="10"/>
  <c r="J704" i="10"/>
  <c r="H705" i="10"/>
  <c r="I705" i="10"/>
  <c r="J705" i="10"/>
  <c r="H706" i="10"/>
  <c r="I706" i="10"/>
  <c r="J706" i="10"/>
  <c r="H707" i="10"/>
  <c r="I707" i="10"/>
  <c r="J707" i="10"/>
  <c r="H708" i="10"/>
  <c r="I708" i="10"/>
  <c r="J708" i="10"/>
  <c r="H709" i="10"/>
  <c r="I709" i="10"/>
  <c r="J709" i="10"/>
  <c r="H710" i="10"/>
  <c r="I710" i="10"/>
  <c r="J710" i="10"/>
  <c r="H454" i="10"/>
  <c r="I454" i="10"/>
  <c r="J454" i="10"/>
  <c r="H711" i="10"/>
  <c r="I711" i="10"/>
  <c r="J711" i="10"/>
  <c r="H850" i="10"/>
  <c r="I850" i="10"/>
  <c r="J850" i="10"/>
  <c r="H712" i="10"/>
  <c r="I712" i="10"/>
  <c r="J712" i="10"/>
  <c r="H713" i="10"/>
  <c r="I713" i="10"/>
  <c r="J713" i="10"/>
  <c r="H830" i="10"/>
  <c r="I830" i="10"/>
  <c r="J830" i="10"/>
  <c r="H851" i="10"/>
  <c r="I851" i="10"/>
  <c r="J851" i="10"/>
  <c r="H852" i="10"/>
  <c r="I852" i="10"/>
  <c r="J852" i="10"/>
  <c r="H853" i="10"/>
  <c r="I853" i="10"/>
  <c r="J853" i="10"/>
  <c r="H854" i="10"/>
  <c r="I854" i="10"/>
  <c r="J854" i="10"/>
  <c r="H855" i="10"/>
  <c r="I855" i="10"/>
  <c r="J855" i="10"/>
  <c r="H714" i="10"/>
  <c r="I714" i="10"/>
  <c r="J714" i="10"/>
  <c r="H455" i="10"/>
  <c r="I455" i="10"/>
  <c r="J455" i="10"/>
  <c r="H856" i="10"/>
  <c r="I856" i="10"/>
  <c r="J856" i="10"/>
  <c r="H715" i="10"/>
  <c r="I715" i="10"/>
  <c r="J715" i="10"/>
  <c r="H857" i="10"/>
  <c r="I857" i="10"/>
  <c r="J857" i="10"/>
  <c r="H456" i="10"/>
  <c r="I456" i="10"/>
  <c r="J456" i="10"/>
  <c r="H457" i="10"/>
  <c r="I457" i="10"/>
  <c r="J457" i="10"/>
  <c r="H459" i="10"/>
  <c r="I459" i="10"/>
  <c r="J459" i="10"/>
  <c r="H460" i="10"/>
  <c r="I460" i="10"/>
  <c r="J460" i="10"/>
  <c r="H461" i="10"/>
  <c r="I461" i="10"/>
  <c r="J461" i="10"/>
  <c r="H462" i="10"/>
  <c r="I462" i="10"/>
  <c r="J462" i="10"/>
  <c r="H463" i="10"/>
  <c r="I463" i="10"/>
  <c r="J463" i="10"/>
  <c r="H464" i="10"/>
  <c r="I464" i="10"/>
  <c r="J464" i="10"/>
  <c r="H465" i="10"/>
  <c r="I465" i="10"/>
  <c r="J465" i="10"/>
  <c r="H716" i="10"/>
  <c r="I716" i="10"/>
  <c r="J716" i="10"/>
  <c r="H466" i="10"/>
  <c r="I466" i="10"/>
  <c r="J466" i="10"/>
  <c r="H467" i="10"/>
  <c r="I467" i="10"/>
  <c r="J467" i="10"/>
  <c r="H468" i="10"/>
  <c r="I468" i="10"/>
  <c r="J468" i="10"/>
  <c r="H469" i="10"/>
  <c r="I469" i="10"/>
  <c r="J469" i="10"/>
  <c r="H858" i="10"/>
  <c r="I858" i="10"/>
  <c r="J858" i="10"/>
  <c r="H859" i="10"/>
  <c r="I859" i="10"/>
  <c r="J859" i="10"/>
  <c r="H860" i="10"/>
  <c r="I860" i="10"/>
  <c r="J860" i="10"/>
  <c r="H861" i="10"/>
  <c r="I861" i="10"/>
  <c r="J861" i="10"/>
  <c r="H862" i="10"/>
  <c r="I862" i="10"/>
  <c r="J862" i="10"/>
  <c r="H863" i="10"/>
  <c r="I863" i="10"/>
  <c r="J863" i="10"/>
  <c r="H864" i="10"/>
  <c r="I864" i="10"/>
  <c r="J864" i="10"/>
  <c r="H865" i="10"/>
  <c r="I865" i="10"/>
  <c r="J865" i="10"/>
  <c r="H717" i="10"/>
  <c r="I717" i="10"/>
  <c r="J717" i="10"/>
  <c r="H470" i="10"/>
  <c r="I470" i="10"/>
  <c r="J470" i="10"/>
  <c r="H471" i="10"/>
  <c r="I471" i="10"/>
  <c r="J471" i="10"/>
  <c r="H472" i="10"/>
  <c r="I472" i="10"/>
  <c r="J472" i="10"/>
  <c r="H473" i="10"/>
  <c r="I473" i="10"/>
  <c r="J473" i="10"/>
  <c r="H474" i="10"/>
  <c r="I474" i="10"/>
  <c r="J474" i="10"/>
  <c r="H718" i="10"/>
  <c r="I718" i="10"/>
  <c r="J718" i="10"/>
  <c r="H475" i="10"/>
  <c r="I475" i="10"/>
  <c r="J475" i="10"/>
  <c r="H476" i="10"/>
  <c r="I476" i="10"/>
  <c r="J476" i="10"/>
  <c r="H719" i="10"/>
  <c r="I719" i="10"/>
  <c r="J719" i="10"/>
  <c r="H720" i="10"/>
  <c r="I720" i="10"/>
  <c r="J720" i="10"/>
  <c r="H721" i="10"/>
  <c r="I721" i="10"/>
  <c r="J721" i="10"/>
  <c r="H477" i="10"/>
  <c r="I477" i="10"/>
  <c r="J477" i="10"/>
  <c r="H478" i="10"/>
  <c r="I478" i="10"/>
  <c r="J478" i="10"/>
  <c r="H722" i="10"/>
  <c r="I722" i="10"/>
  <c r="J722" i="10"/>
  <c r="H479" i="10"/>
  <c r="I479" i="10"/>
  <c r="J479" i="10"/>
  <c r="H480" i="10"/>
  <c r="I480" i="10"/>
  <c r="J480" i="10"/>
  <c r="H481" i="10"/>
  <c r="I481" i="10"/>
  <c r="J481" i="10"/>
  <c r="H482" i="10"/>
  <c r="I482" i="10"/>
  <c r="J482" i="10"/>
  <c r="H483" i="10"/>
  <c r="I483" i="10"/>
  <c r="J483" i="10"/>
  <c r="H723" i="10"/>
  <c r="I723" i="10"/>
  <c r="J723" i="10"/>
  <c r="H724" i="10"/>
  <c r="I724" i="10"/>
  <c r="J724" i="10"/>
  <c r="H725" i="10"/>
  <c r="I725" i="10"/>
  <c r="J725" i="10"/>
  <c r="H484" i="10"/>
  <c r="I484" i="10"/>
  <c r="J484" i="10"/>
  <c r="H485" i="10"/>
  <c r="I485" i="10"/>
  <c r="J485" i="10"/>
  <c r="H903" i="10"/>
  <c r="I903" i="10"/>
  <c r="J903" i="10"/>
  <c r="H904" i="10"/>
  <c r="I904" i="10"/>
  <c r="J904" i="10"/>
  <c r="H726" i="10"/>
  <c r="I726" i="10"/>
  <c r="J726" i="10"/>
  <c r="H486" i="10"/>
  <c r="I486" i="10"/>
  <c r="J486" i="10"/>
  <c r="H487" i="10"/>
  <c r="I487" i="10"/>
  <c r="J487" i="10"/>
  <c r="H488" i="10"/>
  <c r="I488" i="10"/>
  <c r="J488" i="10"/>
  <c r="H489" i="10"/>
  <c r="I489" i="10"/>
  <c r="J489" i="10"/>
  <c r="H727" i="10"/>
  <c r="I727" i="10"/>
  <c r="J727" i="10"/>
  <c r="H490" i="10"/>
  <c r="I490" i="10"/>
  <c r="J490" i="10"/>
  <c r="H492" i="10"/>
  <c r="I492" i="10"/>
  <c r="J492" i="10"/>
  <c r="H493" i="10"/>
  <c r="I493" i="10"/>
  <c r="J493" i="10"/>
  <c r="H494" i="10"/>
  <c r="I494" i="10"/>
  <c r="J494" i="10"/>
  <c r="H905" i="10"/>
  <c r="I905" i="10"/>
  <c r="J905" i="10"/>
  <c r="H728" i="10"/>
  <c r="I728" i="10"/>
  <c r="J728" i="10"/>
  <c r="H495" i="10"/>
  <c r="I495" i="10"/>
  <c r="J495" i="10"/>
  <c r="H729" i="10"/>
  <c r="I729" i="10"/>
  <c r="J729" i="10"/>
  <c r="H730" i="10"/>
  <c r="I730" i="10"/>
  <c r="J730" i="10"/>
  <c r="H731" i="10"/>
  <c r="I731" i="10"/>
  <c r="J731" i="10"/>
  <c r="H732" i="10"/>
  <c r="I732" i="10"/>
  <c r="J732" i="10"/>
  <c r="H733" i="10"/>
  <c r="I733" i="10"/>
  <c r="J733" i="10"/>
  <c r="H734" i="10"/>
  <c r="I734" i="10"/>
  <c r="J734" i="10"/>
  <c r="H831" i="10"/>
  <c r="I831" i="10"/>
  <c r="J831" i="10"/>
  <c r="H496" i="10"/>
  <c r="I496" i="10"/>
  <c r="J496" i="10"/>
  <c r="H497" i="10"/>
  <c r="I497" i="10"/>
  <c r="J497" i="10"/>
  <c r="H498" i="10"/>
  <c r="I498" i="10"/>
  <c r="J498" i="10"/>
  <c r="H499" i="10"/>
  <c r="I499" i="10"/>
  <c r="J499" i="10"/>
  <c r="H735" i="10"/>
  <c r="I735" i="10"/>
  <c r="J735" i="10"/>
  <c r="H736" i="10"/>
  <c r="I736" i="10"/>
  <c r="J736" i="10"/>
  <c r="H737" i="10"/>
  <c r="I737" i="10"/>
  <c r="J737" i="10"/>
  <c r="H500" i="10"/>
  <c r="I500" i="10"/>
  <c r="J500" i="10"/>
  <c r="H501" i="10"/>
  <c r="I501" i="10"/>
  <c r="J501" i="10"/>
  <c r="H502" i="10"/>
  <c r="I502" i="10"/>
  <c r="J502" i="10"/>
  <c r="H503" i="10"/>
  <c r="I503" i="10"/>
  <c r="J503" i="10"/>
  <c r="H738" i="10"/>
  <c r="I738" i="10"/>
  <c r="J738" i="10"/>
  <c r="H504" i="10"/>
  <c r="I504" i="10"/>
  <c r="J504" i="10"/>
  <c r="H739" i="10"/>
  <c r="I739" i="10"/>
  <c r="J739" i="10"/>
  <c r="H505" i="10"/>
  <c r="I505" i="10"/>
  <c r="J505" i="10"/>
  <c r="H740" i="10"/>
  <c r="I740" i="10"/>
  <c r="J740" i="10"/>
  <c r="H741" i="10"/>
  <c r="I741" i="10"/>
  <c r="J741" i="10"/>
  <c r="H742" i="10"/>
  <c r="I742" i="10"/>
  <c r="J742" i="10"/>
  <c r="H506" i="10"/>
  <c r="I506" i="10"/>
  <c r="J506" i="10"/>
  <c r="H507" i="10"/>
  <c r="I507" i="10"/>
  <c r="J507" i="10"/>
  <c r="H743" i="10"/>
  <c r="I743" i="10"/>
  <c r="J743" i="10"/>
  <c r="H744" i="10"/>
  <c r="I744" i="10"/>
  <c r="J744" i="10"/>
  <c r="H508" i="10"/>
  <c r="I508" i="10"/>
  <c r="J508" i="10"/>
  <c r="H509" i="10"/>
  <c r="I509" i="10"/>
  <c r="J509" i="10"/>
  <c r="H510" i="10"/>
  <c r="I510" i="10"/>
  <c r="J510" i="10"/>
  <c r="H745" i="10"/>
  <c r="I745" i="10"/>
  <c r="J745" i="10"/>
  <c r="H511" i="10"/>
  <c r="I511" i="10"/>
  <c r="J511" i="10"/>
  <c r="H512" i="10"/>
  <c r="I512" i="10"/>
  <c r="J512" i="10"/>
  <c r="H513" i="10"/>
  <c r="I513" i="10"/>
  <c r="J513" i="10"/>
  <c r="H514" i="10"/>
  <c r="I514" i="10"/>
  <c r="J514" i="10"/>
  <c r="H515" i="10"/>
  <c r="I515" i="10"/>
  <c r="J515" i="10"/>
  <c r="H516" i="10"/>
  <c r="I516" i="10"/>
  <c r="J516" i="10"/>
  <c r="H517" i="10"/>
  <c r="I517" i="10"/>
  <c r="J517" i="10"/>
  <c r="H518" i="10"/>
  <c r="I518" i="10"/>
  <c r="J518" i="10"/>
  <c r="H746" i="10"/>
  <c r="I746" i="10"/>
  <c r="J746" i="10"/>
  <c r="H832" i="10"/>
  <c r="I832" i="10"/>
  <c r="J832" i="10"/>
  <c r="H519" i="10"/>
  <c r="I519" i="10"/>
  <c r="J519" i="10"/>
  <c r="H747" i="10"/>
  <c r="I747" i="10"/>
  <c r="J747" i="10"/>
  <c r="H523" i="10"/>
  <c r="I523" i="10"/>
  <c r="J523" i="10"/>
  <c r="H525" i="10"/>
  <c r="I525" i="10"/>
  <c r="J525" i="10"/>
  <c r="H526" i="10"/>
  <c r="I526" i="10"/>
  <c r="J526" i="10"/>
  <c r="H527" i="10"/>
  <c r="I527" i="10"/>
  <c r="J527" i="10"/>
  <c r="H528" i="10"/>
  <c r="I528" i="10"/>
  <c r="J528" i="10"/>
  <c r="H529" i="10"/>
  <c r="I529" i="10"/>
  <c r="J529" i="10"/>
  <c r="H530" i="10"/>
  <c r="I530" i="10"/>
  <c r="J530" i="10"/>
  <c r="H748" i="10"/>
  <c r="I748" i="10"/>
  <c r="J748" i="10"/>
  <c r="H531" i="10"/>
  <c r="I531" i="10"/>
  <c r="J531" i="10"/>
  <c r="H532" i="10"/>
  <c r="I532" i="10"/>
  <c r="J532" i="10"/>
  <c r="H533" i="10"/>
  <c r="I533" i="10"/>
  <c r="J533" i="10"/>
  <c r="H534" i="10"/>
  <c r="I534" i="10"/>
  <c r="J534" i="10"/>
  <c r="H535" i="10"/>
  <c r="I535" i="10"/>
  <c r="J535" i="10"/>
  <c r="H538" i="10"/>
  <c r="I538" i="10"/>
  <c r="J538" i="10"/>
  <c r="H539" i="10"/>
  <c r="I539" i="10"/>
  <c r="J539" i="10"/>
  <c r="H260" i="10"/>
  <c r="I260" i="10"/>
  <c r="J260" i="10"/>
  <c r="H31" i="10"/>
  <c r="I31" i="10"/>
  <c r="J31" i="10"/>
  <c r="H101" i="10"/>
  <c r="I101" i="10"/>
  <c r="J101" i="10"/>
  <c r="H157" i="10"/>
  <c r="I157" i="10"/>
  <c r="J157" i="10"/>
  <c r="H273" i="10"/>
  <c r="I273" i="10"/>
  <c r="J273" i="10"/>
  <c r="H274" i="10"/>
  <c r="I274" i="10"/>
  <c r="J274" i="10"/>
  <c r="H296" i="10"/>
  <c r="I296" i="10"/>
  <c r="J296" i="10"/>
  <c r="H320" i="10"/>
  <c r="I320" i="10"/>
  <c r="J320" i="10"/>
  <c r="H321" i="10"/>
  <c r="I321" i="10"/>
  <c r="J321" i="10"/>
  <c r="H322" i="10"/>
  <c r="I322" i="10"/>
  <c r="J322" i="10"/>
  <c r="H323" i="10"/>
  <c r="I323" i="10"/>
  <c r="J323" i="10"/>
  <c r="H833" i="10"/>
  <c r="I833" i="10"/>
  <c r="J833" i="10"/>
  <c r="H524" i="10"/>
  <c r="I524" i="10"/>
  <c r="J524" i="10"/>
  <c r="H15" i="10"/>
  <c r="I15" i="10"/>
  <c r="J15" i="10"/>
  <c r="H45" i="10"/>
  <c r="I45" i="10"/>
  <c r="J45" i="10"/>
  <c r="H46" i="10"/>
  <c r="I46" i="10"/>
  <c r="J46" i="10"/>
  <c r="H834" i="10"/>
  <c r="I834" i="10"/>
  <c r="J834" i="10"/>
  <c r="H47" i="10"/>
  <c r="I47" i="10"/>
  <c r="J47" i="10"/>
  <c r="H835" i="10"/>
  <c r="I835" i="10"/>
  <c r="J835" i="10"/>
  <c r="H866" i="10"/>
  <c r="I866" i="10"/>
  <c r="J866" i="10"/>
  <c r="H867" i="10"/>
  <c r="I867" i="10"/>
  <c r="J867" i="10"/>
  <c r="H143" i="10"/>
  <c r="I143" i="10"/>
  <c r="J143" i="10"/>
  <c r="H749" i="10"/>
  <c r="I749" i="10"/>
  <c r="J749" i="10"/>
  <c r="H255" i="10"/>
  <c r="I255" i="10"/>
  <c r="J255" i="10"/>
  <c r="H256" i="10"/>
  <c r="I256" i="10"/>
  <c r="J256" i="10"/>
  <c r="H750" i="10"/>
  <c r="I750" i="10"/>
  <c r="J750" i="10"/>
  <c r="H751" i="10"/>
  <c r="I751" i="10"/>
  <c r="J751" i="10"/>
  <c r="H752" i="10"/>
  <c r="I752" i="10"/>
  <c r="J752" i="10"/>
  <c r="H753" i="10"/>
  <c r="I753" i="10"/>
  <c r="J753" i="10"/>
  <c r="H257" i="10"/>
  <c r="I257" i="10"/>
  <c r="J257" i="10"/>
  <c r="H258" i="10"/>
  <c r="I258" i="10"/>
  <c r="J258" i="10"/>
  <c r="H754" i="10"/>
  <c r="I754" i="10"/>
  <c r="J754" i="10"/>
  <c r="H755" i="10"/>
  <c r="I755" i="10"/>
  <c r="J755" i="10"/>
  <c r="H259" i="10"/>
  <c r="I259" i="10"/>
  <c r="J259" i="10"/>
  <c r="H411" i="10"/>
  <c r="I411" i="10"/>
  <c r="J411" i="10"/>
  <c r="H412" i="10"/>
  <c r="I412" i="10"/>
  <c r="J412" i="10"/>
  <c r="H413" i="10"/>
  <c r="I413" i="10"/>
  <c r="J413" i="10"/>
  <c r="H458" i="10"/>
  <c r="I458" i="10"/>
  <c r="J458" i="10"/>
  <c r="H491" i="10"/>
  <c r="I491" i="10"/>
  <c r="J491" i="10"/>
  <c r="H520" i="10"/>
  <c r="I520" i="10"/>
  <c r="J520" i="10"/>
  <c r="H521" i="10"/>
  <c r="I521" i="10"/>
  <c r="J521" i="10"/>
  <c r="H522" i="10"/>
  <c r="I522" i="10"/>
  <c r="J522" i="10"/>
  <c r="H536" i="10"/>
  <c r="I536" i="10"/>
  <c r="J536" i="10"/>
  <c r="H836" i="10"/>
  <c r="I836" i="10"/>
  <c r="J836" i="10"/>
  <c r="H756" i="10"/>
  <c r="I756" i="10"/>
  <c r="J756" i="10"/>
  <c r="H537" i="10"/>
  <c r="I537" i="10"/>
  <c r="J537" i="10"/>
  <c r="H757" i="10"/>
  <c r="I757" i="10"/>
  <c r="J757" i="10"/>
  <c r="H758" i="10"/>
  <c r="I758" i="10"/>
  <c r="J758" i="10"/>
  <c r="H906" i="10"/>
  <c r="I906" i="10"/>
  <c r="J906" i="10"/>
  <c r="H540" i="10"/>
  <c r="I540" i="10"/>
  <c r="J540" i="10"/>
  <c r="H541" i="10"/>
  <c r="I541" i="10"/>
  <c r="J541" i="10"/>
  <c r="H542" i="10"/>
  <c r="I542" i="10"/>
  <c r="J542" i="10"/>
  <c r="H543" i="10"/>
  <c r="I543" i="10"/>
  <c r="J543" i="10"/>
  <c r="H544" i="10"/>
  <c r="I544" i="10"/>
  <c r="J544" i="10"/>
  <c r="H545" i="10"/>
  <c r="I545" i="10"/>
  <c r="J545" i="10"/>
  <c r="H546" i="10"/>
  <c r="I546" i="10"/>
  <c r="J546" i="10"/>
  <c r="H547" i="10"/>
  <c r="I547" i="10"/>
  <c r="J547" i="10"/>
  <c r="H548" i="10"/>
  <c r="I548" i="10"/>
  <c r="J548" i="10"/>
  <c r="H549" i="10"/>
  <c r="I549" i="10"/>
  <c r="J549" i="10"/>
  <c r="H550" i="10"/>
  <c r="I550" i="10"/>
  <c r="J550" i="10"/>
  <c r="H551" i="10"/>
  <c r="I551" i="10"/>
  <c r="J551" i="10"/>
  <c r="H552" i="10"/>
  <c r="I552" i="10"/>
  <c r="J552" i="10"/>
  <c r="H553" i="10"/>
  <c r="I553" i="10"/>
  <c r="J553" i="10"/>
  <c r="H554" i="10"/>
  <c r="I554" i="10"/>
  <c r="J554" i="10"/>
  <c r="H837" i="10"/>
  <c r="I837" i="10"/>
  <c r="J837" i="10"/>
  <c r="H555" i="10"/>
  <c r="I555" i="10"/>
  <c r="J555" i="10"/>
  <c r="H759" i="10"/>
  <c r="I759" i="10"/>
  <c r="J759" i="10"/>
  <c r="H556" i="10"/>
  <c r="I556" i="10"/>
  <c r="J556" i="10"/>
  <c r="H557" i="10"/>
  <c r="I557" i="10"/>
  <c r="J557" i="10"/>
  <c r="H558" i="10"/>
  <c r="I558" i="10"/>
  <c r="J558" i="10"/>
  <c r="H760" i="10"/>
  <c r="I760" i="10"/>
  <c r="J760" i="10"/>
  <c r="H559" i="10"/>
  <c r="I559" i="10"/>
  <c r="J559" i="10"/>
  <c r="H560" i="10"/>
  <c r="I560" i="10"/>
  <c r="J560" i="10"/>
  <c r="H561" i="10"/>
  <c r="I561" i="10"/>
  <c r="J561" i="10"/>
  <c r="H562" i="10"/>
  <c r="I562" i="10"/>
  <c r="J562" i="10"/>
  <c r="H761" i="10"/>
  <c r="I761" i="10"/>
  <c r="J761" i="10"/>
  <c r="H563" i="10"/>
  <c r="I563" i="10"/>
  <c r="J563" i="10"/>
  <c r="H907" i="10"/>
  <c r="I907" i="10"/>
  <c r="J907" i="10"/>
  <c r="H564" i="10"/>
  <c r="I564" i="10"/>
  <c r="J564" i="10"/>
  <c r="H565" i="10"/>
  <c r="I565" i="10"/>
  <c r="J565" i="10"/>
  <c r="H566" i="10"/>
  <c r="I566" i="10"/>
  <c r="J566" i="10"/>
  <c r="H567" i="10"/>
  <c r="I567" i="10"/>
  <c r="J567" i="10"/>
  <c r="H568" i="10"/>
  <c r="I568" i="10"/>
  <c r="J568" i="10"/>
  <c r="H569" i="10"/>
  <c r="I569" i="10"/>
  <c r="J569" i="10"/>
  <c r="H570" i="10"/>
  <c r="I570" i="10"/>
  <c r="J570" i="10"/>
  <c r="H762" i="10"/>
  <c r="I762" i="10"/>
  <c r="J762" i="10"/>
  <c r="H763" i="10"/>
  <c r="I763" i="10"/>
  <c r="J763" i="10"/>
  <c r="H764" i="10"/>
  <c r="I764" i="10"/>
  <c r="J764" i="10"/>
  <c r="H765" i="10"/>
  <c r="I765" i="10"/>
  <c r="J765" i="10"/>
  <c r="H766" i="10"/>
  <c r="I766" i="10"/>
  <c r="J766" i="10"/>
  <c r="H838" i="10"/>
  <c r="I838" i="10"/>
  <c r="J838" i="10"/>
  <c r="H839" i="10"/>
  <c r="I839" i="10"/>
  <c r="J839" i="10"/>
  <c r="H571" i="10"/>
  <c r="I571" i="10"/>
  <c r="J571" i="10"/>
  <c r="H767" i="10"/>
  <c r="I767" i="10"/>
  <c r="J767" i="10"/>
  <c r="H572" i="10"/>
  <c r="I572" i="10"/>
  <c r="J572" i="10"/>
  <c r="H573" i="10"/>
  <c r="I573" i="10"/>
  <c r="J573" i="10"/>
  <c r="H574" i="10"/>
  <c r="I574" i="10"/>
  <c r="J574" i="10"/>
  <c r="H575" i="10"/>
  <c r="I575" i="10"/>
  <c r="J575" i="10"/>
  <c r="H768" i="10"/>
  <c r="I768" i="10"/>
  <c r="J768" i="10"/>
  <c r="H576" i="10"/>
  <c r="I576" i="10"/>
  <c r="J576" i="10"/>
  <c r="H577" i="10"/>
  <c r="I577" i="10"/>
  <c r="J577" i="10"/>
  <c r="H578" i="10"/>
  <c r="I578" i="10"/>
  <c r="J578" i="10"/>
  <c r="H579" i="10"/>
  <c r="I579" i="10"/>
  <c r="J579" i="10"/>
  <c r="H580" i="10"/>
  <c r="I580" i="10"/>
  <c r="J580" i="10"/>
  <c r="H581" i="10"/>
  <c r="I581" i="10"/>
  <c r="J581" i="10"/>
  <c r="H582" i="10"/>
  <c r="I582" i="10"/>
  <c r="J582" i="10"/>
  <c r="H769" i="10"/>
  <c r="I769" i="10"/>
  <c r="J769" i="10"/>
  <c r="H908" i="10"/>
  <c r="I908" i="10"/>
  <c r="J908" i="10"/>
  <c r="H770" i="10"/>
  <c r="I770" i="10"/>
  <c r="J770" i="10"/>
  <c r="H771" i="10"/>
  <c r="I771" i="10"/>
  <c r="J771" i="10"/>
  <c r="H840" i="10"/>
  <c r="I840" i="10"/>
  <c r="J840" i="10"/>
  <c r="H841" i="10"/>
  <c r="I841" i="10"/>
  <c r="J841" i="10"/>
  <c r="H583" i="10"/>
  <c r="I583" i="10"/>
  <c r="J583" i="10"/>
  <c r="H584" i="10"/>
  <c r="I584" i="10"/>
  <c r="J584" i="10"/>
  <c r="H585" i="10"/>
  <c r="I585" i="10"/>
  <c r="J585" i="10"/>
  <c r="H586" i="10"/>
  <c r="I586" i="10"/>
  <c r="J586" i="10"/>
  <c r="H587" i="10"/>
  <c r="I587" i="10"/>
  <c r="J587" i="10"/>
  <c r="H772" i="10"/>
  <c r="I772" i="10"/>
  <c r="J772" i="10"/>
  <c r="H773" i="10"/>
  <c r="I773" i="10"/>
  <c r="J773" i="10"/>
  <c r="H774" i="10"/>
  <c r="I774" i="10"/>
  <c r="J774" i="10"/>
  <c r="H775" i="10"/>
  <c r="I775" i="10"/>
  <c r="J775" i="10"/>
  <c r="H588" i="10"/>
  <c r="I588" i="10"/>
  <c r="J588" i="10"/>
  <c r="H589" i="10"/>
  <c r="I589" i="10"/>
  <c r="J589" i="10"/>
  <c r="H590" i="10"/>
  <c r="I590" i="10"/>
  <c r="J590" i="10"/>
  <c r="H591" i="10"/>
  <c r="I591" i="10"/>
  <c r="J591" i="10"/>
  <c r="H592" i="10"/>
  <c r="I592" i="10"/>
  <c r="J592" i="10"/>
  <c r="H593" i="10"/>
  <c r="I593" i="10"/>
  <c r="J593" i="10"/>
  <c r="H776" i="10"/>
  <c r="I776" i="10"/>
  <c r="J776" i="10"/>
  <c r="H777" i="10"/>
  <c r="I777" i="10"/>
  <c r="J777" i="10"/>
  <c r="H778" i="10"/>
  <c r="I778" i="10"/>
  <c r="J778" i="10"/>
  <c r="H594" i="10"/>
  <c r="I594" i="10"/>
  <c r="J594" i="10"/>
  <c r="H595" i="10"/>
  <c r="I595" i="10"/>
  <c r="J595" i="10"/>
  <c r="H596" i="10"/>
  <c r="I596" i="10"/>
  <c r="J596" i="10"/>
  <c r="H597" i="10"/>
  <c r="I597" i="10"/>
  <c r="J597" i="10"/>
  <c r="H598" i="10"/>
  <c r="I598" i="10"/>
  <c r="J598" i="10"/>
  <c r="H599" i="10"/>
  <c r="I599" i="10"/>
  <c r="J599" i="10"/>
  <c r="H779" i="10"/>
  <c r="I779" i="10"/>
  <c r="J779" i="10"/>
  <c r="H780" i="10"/>
  <c r="I780" i="10"/>
  <c r="J780" i="10"/>
  <c r="J868" i="10"/>
  <c r="I868" i="10"/>
  <c r="H868" i="10"/>
  <c r="N28" i="1"/>
  <c r="N29" i="1"/>
  <c r="N30" i="1"/>
  <c r="A845" i="6"/>
  <c r="A846" i="6"/>
  <c r="A847" i="6"/>
  <c r="A848" i="6"/>
  <c r="AA4" i="2"/>
  <c r="B2" i="2"/>
  <c r="B4" i="2" s="1"/>
  <c r="C2" i="2"/>
  <c r="C4" i="2" s="1"/>
  <c r="R12" i="1"/>
  <c r="R13" i="1"/>
  <c r="Z2" i="2"/>
  <c r="Z4" i="2" s="1"/>
  <c r="E2" i="2"/>
  <c r="E4" i="2" s="1"/>
  <c r="R26" i="1"/>
  <c r="R25" i="1"/>
  <c r="R14" i="1"/>
  <c r="R16" i="1"/>
  <c r="R17" i="1"/>
  <c r="A4" i="6"/>
  <c r="A5" i="6"/>
  <c r="A6" i="6"/>
  <c r="A7" i="6"/>
  <c r="A8" i="6"/>
  <c r="A9" i="6"/>
  <c r="A10" i="6"/>
  <c r="A11" i="6"/>
  <c r="A12" i="6"/>
  <c r="A13" i="6"/>
  <c r="A14" i="6"/>
  <c r="A15" i="6"/>
  <c r="A16" i="6"/>
  <c r="A17" i="6"/>
  <c r="A18" i="6"/>
  <c r="A19" i="6"/>
  <c r="A20" i="6"/>
  <c r="A21" i="6"/>
  <c r="A22" i="6"/>
  <c r="A23" i="6"/>
  <c r="A24" i="6"/>
  <c r="A25" i="6"/>
  <c r="A26" i="6"/>
  <c r="A27" i="6"/>
  <c r="A28" i="6"/>
  <c r="A29" i="6"/>
  <c r="A30" i="6"/>
  <c r="A31" i="6"/>
  <c r="A32" i="6"/>
  <c r="A33" i="6"/>
  <c r="A34" i="6"/>
  <c r="A35" i="6"/>
  <c r="A36" i="6"/>
  <c r="A37" i="6"/>
  <c r="A38" i="6"/>
  <c r="A39" i="6"/>
  <c r="A40" i="6"/>
  <c r="A41" i="6"/>
  <c r="A42" i="6"/>
  <c r="A43" i="6"/>
  <c r="A44" i="6"/>
  <c r="A45" i="6"/>
  <c r="A46" i="6"/>
  <c r="A47" i="6"/>
  <c r="A48" i="6"/>
  <c r="A49" i="6"/>
  <c r="A50" i="6"/>
  <c r="A51" i="6"/>
  <c r="A52" i="6"/>
  <c r="A53" i="6"/>
  <c r="A54" i="6"/>
  <c r="A55" i="6"/>
  <c r="A56" i="6"/>
  <c r="A57" i="6"/>
  <c r="A58" i="6"/>
  <c r="A59" i="6"/>
  <c r="A60" i="6"/>
  <c r="A61" i="6"/>
  <c r="A62" i="6"/>
  <c r="A63" i="6"/>
  <c r="A64" i="6"/>
  <c r="A65" i="6"/>
  <c r="A66" i="6"/>
  <c r="A67" i="6"/>
  <c r="A68" i="6"/>
  <c r="A69" i="6"/>
  <c r="A70" i="6"/>
  <c r="A71" i="6"/>
  <c r="A72" i="6"/>
  <c r="A73" i="6"/>
  <c r="A74" i="6"/>
  <c r="A75" i="6"/>
  <c r="A76" i="6"/>
  <c r="A77" i="6"/>
  <c r="A78" i="6"/>
  <c r="A79" i="6"/>
  <c r="A80" i="6"/>
  <c r="A81" i="6"/>
  <c r="A82" i="6"/>
  <c r="A83" i="6"/>
  <c r="A84" i="6"/>
  <c r="A85" i="6"/>
  <c r="A86" i="6"/>
  <c r="A87" i="6"/>
  <c r="A88" i="6"/>
  <c r="A89" i="6"/>
  <c r="A90" i="6"/>
  <c r="A91" i="6"/>
  <c r="A92" i="6"/>
  <c r="A93" i="6"/>
  <c r="A94" i="6"/>
  <c r="A95" i="6"/>
  <c r="A96" i="6"/>
  <c r="A97" i="6"/>
  <c r="A98" i="6"/>
  <c r="A99" i="6"/>
  <c r="A100" i="6"/>
  <c r="A101" i="6"/>
  <c r="A102" i="6"/>
  <c r="A103" i="6"/>
  <c r="A104" i="6"/>
  <c r="A105" i="6"/>
  <c r="A106" i="6"/>
  <c r="A107" i="6"/>
  <c r="A108" i="6"/>
  <c r="A109" i="6"/>
  <c r="A110" i="6"/>
  <c r="A111" i="6"/>
  <c r="A112" i="6"/>
  <c r="A113" i="6"/>
  <c r="A114" i="6"/>
  <c r="A115" i="6"/>
  <c r="A116" i="6"/>
  <c r="A117" i="6"/>
  <c r="A118" i="6"/>
  <c r="A119" i="6"/>
  <c r="A120" i="6"/>
  <c r="A121" i="6"/>
  <c r="A122" i="6"/>
  <c r="A123" i="6"/>
  <c r="A124" i="6"/>
  <c r="A125" i="6"/>
  <c r="A126" i="6"/>
  <c r="A127" i="6"/>
  <c r="A128" i="6"/>
  <c r="A129" i="6"/>
  <c r="A130" i="6"/>
  <c r="A131" i="6"/>
  <c r="A132" i="6"/>
  <c r="A133" i="6"/>
  <c r="A134" i="6"/>
  <c r="A135" i="6"/>
  <c r="A136" i="6"/>
  <c r="A137" i="6"/>
  <c r="A138" i="6"/>
  <c r="A139" i="6"/>
  <c r="A140" i="6"/>
  <c r="A141" i="6"/>
  <c r="A142" i="6"/>
  <c r="A143" i="6"/>
  <c r="A144" i="6"/>
  <c r="A145" i="6"/>
  <c r="A146" i="6"/>
  <c r="A147" i="6"/>
  <c r="A148" i="6"/>
  <c r="A149" i="6"/>
  <c r="A150" i="6"/>
  <c r="A151" i="6"/>
  <c r="A152" i="6"/>
  <c r="A153" i="6"/>
  <c r="A154" i="6"/>
  <c r="A155" i="6"/>
  <c r="A156" i="6"/>
  <c r="A157" i="6"/>
  <c r="A158" i="6"/>
  <c r="A159" i="6"/>
  <c r="A160" i="6"/>
  <c r="A161" i="6"/>
  <c r="A162" i="6"/>
  <c r="A163" i="6"/>
  <c r="A164" i="6"/>
  <c r="A165" i="6"/>
  <c r="A166" i="6"/>
  <c r="A167" i="6"/>
  <c r="A168" i="6"/>
  <c r="A169" i="6"/>
  <c r="A170" i="6"/>
  <c r="A171" i="6"/>
  <c r="A172" i="6"/>
  <c r="A173" i="6"/>
  <c r="A174" i="6"/>
  <c r="A175" i="6"/>
  <c r="A176" i="6"/>
  <c r="A177" i="6"/>
  <c r="A178" i="6"/>
  <c r="A179" i="6"/>
  <c r="A180" i="6"/>
  <c r="A181" i="6"/>
  <c r="A182" i="6"/>
  <c r="A183" i="6"/>
  <c r="A184" i="6"/>
  <c r="A185" i="6"/>
  <c r="A186" i="6"/>
  <c r="A187" i="6"/>
  <c r="A188" i="6"/>
  <c r="A189" i="6"/>
  <c r="A190" i="6"/>
  <c r="A191" i="6"/>
  <c r="A192" i="6"/>
  <c r="A193" i="6"/>
  <c r="A194" i="6"/>
  <c r="A195" i="6"/>
  <c r="A196" i="6"/>
  <c r="A197" i="6"/>
  <c r="A198" i="6"/>
  <c r="A199" i="6"/>
  <c r="A200" i="6"/>
  <c r="A201" i="6"/>
  <c r="A202" i="6"/>
  <c r="A203" i="6"/>
  <c r="A204" i="6"/>
  <c r="A205" i="6"/>
  <c r="A206" i="6"/>
  <c r="A207" i="6"/>
  <c r="A208" i="6"/>
  <c r="A209" i="6"/>
  <c r="A210" i="6"/>
  <c r="A211" i="6"/>
  <c r="A212" i="6"/>
  <c r="A213" i="6"/>
  <c r="A214" i="6"/>
  <c r="A215" i="6"/>
  <c r="A216" i="6"/>
  <c r="A217" i="6"/>
  <c r="A218" i="6"/>
  <c r="A219" i="6"/>
  <c r="A220" i="6"/>
  <c r="A221" i="6"/>
  <c r="A222" i="6"/>
  <c r="A223" i="6"/>
  <c r="A224" i="6"/>
  <c r="A225" i="6"/>
  <c r="A226" i="6"/>
  <c r="A227" i="6"/>
  <c r="A228" i="6"/>
  <c r="A229" i="6"/>
  <c r="A230" i="6"/>
  <c r="A231" i="6"/>
  <c r="A232" i="6"/>
  <c r="A233" i="6"/>
  <c r="A234" i="6"/>
  <c r="A235" i="6"/>
  <c r="A236" i="6"/>
  <c r="A237" i="6"/>
  <c r="A238" i="6"/>
  <c r="A239" i="6"/>
  <c r="A240" i="6"/>
  <c r="A241" i="6"/>
  <c r="A242" i="6"/>
  <c r="A243" i="6"/>
  <c r="A244" i="6"/>
  <c r="A245" i="6"/>
  <c r="A246" i="6"/>
  <c r="A247" i="6"/>
  <c r="A248" i="6"/>
  <c r="A249" i="6"/>
  <c r="A250" i="6"/>
  <c r="A251" i="6"/>
  <c r="A252" i="6"/>
  <c r="A253" i="6"/>
  <c r="A254" i="6"/>
  <c r="A255" i="6"/>
  <c r="A256" i="6"/>
  <c r="A257" i="6"/>
  <c r="A258" i="6"/>
  <c r="A259" i="6"/>
  <c r="A260" i="6"/>
  <c r="A261" i="6"/>
  <c r="A262" i="6"/>
  <c r="A263" i="6"/>
  <c r="A264" i="6"/>
  <c r="A265" i="6"/>
  <c r="A266" i="6"/>
  <c r="A267" i="6"/>
  <c r="A268" i="6"/>
  <c r="A269" i="6"/>
  <c r="A270" i="6"/>
  <c r="A271" i="6"/>
  <c r="A272" i="6"/>
  <c r="A273" i="6"/>
  <c r="A274" i="6"/>
  <c r="A275" i="6"/>
  <c r="A276" i="6"/>
  <c r="A277" i="6"/>
  <c r="A278" i="6"/>
  <c r="A279" i="6"/>
  <c r="A280" i="6"/>
  <c r="A281" i="6"/>
  <c r="A282" i="6"/>
  <c r="A283" i="6"/>
  <c r="A284" i="6"/>
  <c r="A285" i="6"/>
  <c r="A286" i="6"/>
  <c r="A287" i="6"/>
  <c r="A288" i="6"/>
  <c r="A289" i="6"/>
  <c r="A290" i="6"/>
  <c r="A291" i="6"/>
  <c r="A292" i="6"/>
  <c r="A293" i="6"/>
  <c r="A294" i="6"/>
  <c r="A295" i="6"/>
  <c r="A296" i="6"/>
  <c r="A297" i="6"/>
  <c r="A298" i="6"/>
  <c r="A299" i="6"/>
  <c r="A300" i="6"/>
  <c r="A301" i="6"/>
  <c r="A302" i="6"/>
  <c r="A303" i="6"/>
  <c r="A304" i="6"/>
  <c r="A305" i="6"/>
  <c r="A306" i="6"/>
  <c r="A307" i="6"/>
  <c r="A308" i="6"/>
  <c r="A309" i="6"/>
  <c r="A310" i="6"/>
  <c r="A311" i="6"/>
  <c r="A312" i="6"/>
  <c r="A313" i="6"/>
  <c r="A314" i="6"/>
  <c r="A315" i="6"/>
  <c r="A316" i="6"/>
  <c r="A317" i="6"/>
  <c r="A318" i="6"/>
  <c r="A319" i="6"/>
  <c r="A320" i="6"/>
  <c r="A321" i="6"/>
  <c r="A322" i="6"/>
  <c r="A323" i="6"/>
  <c r="A324" i="6"/>
  <c r="A325" i="6"/>
  <c r="A326" i="6"/>
  <c r="A327" i="6"/>
  <c r="A328" i="6"/>
  <c r="A329" i="6"/>
  <c r="A330" i="6"/>
  <c r="A331" i="6"/>
  <c r="A332" i="6"/>
  <c r="A333" i="6"/>
  <c r="A334" i="6"/>
  <c r="A335" i="6"/>
  <c r="A336" i="6"/>
  <c r="A337" i="6"/>
  <c r="A338" i="6"/>
  <c r="A339" i="6"/>
  <c r="A340" i="6"/>
  <c r="A341" i="6"/>
  <c r="A342" i="6"/>
  <c r="A343" i="6"/>
  <c r="A344" i="6"/>
  <c r="A345" i="6"/>
  <c r="A346" i="6"/>
  <c r="A347" i="6"/>
  <c r="A348" i="6"/>
  <c r="A349" i="6"/>
  <c r="A350" i="6"/>
  <c r="A351" i="6"/>
  <c r="A352" i="6"/>
  <c r="A353" i="6"/>
  <c r="A354" i="6"/>
  <c r="A355" i="6"/>
  <c r="A356" i="6"/>
  <c r="A357" i="6"/>
  <c r="A358" i="6"/>
  <c r="A359" i="6"/>
  <c r="A360" i="6"/>
  <c r="A361" i="6"/>
  <c r="A362" i="6"/>
  <c r="A363" i="6"/>
  <c r="A364" i="6"/>
  <c r="A365" i="6"/>
  <c r="A366" i="6"/>
  <c r="A367" i="6"/>
  <c r="A368" i="6"/>
  <c r="A369" i="6"/>
  <c r="A370" i="6"/>
  <c r="A371" i="6"/>
  <c r="A372" i="6"/>
  <c r="A373" i="6"/>
  <c r="A374" i="6"/>
  <c r="A375" i="6"/>
  <c r="A376" i="6"/>
  <c r="A377" i="6"/>
  <c r="A378" i="6"/>
  <c r="A379" i="6"/>
  <c r="A380" i="6"/>
  <c r="A381" i="6"/>
  <c r="A382" i="6"/>
  <c r="A383" i="6"/>
  <c r="A384" i="6"/>
  <c r="A385" i="6"/>
  <c r="A386" i="6"/>
  <c r="A387" i="6"/>
  <c r="A388" i="6"/>
  <c r="A389" i="6"/>
  <c r="A390" i="6"/>
  <c r="A391" i="6"/>
  <c r="A392" i="6"/>
  <c r="A393" i="6"/>
  <c r="A394" i="6"/>
  <c r="A395" i="6"/>
  <c r="A396" i="6"/>
  <c r="A397" i="6"/>
  <c r="A398" i="6"/>
  <c r="A399" i="6"/>
  <c r="A400" i="6"/>
  <c r="A401" i="6"/>
  <c r="A402" i="6"/>
  <c r="A403" i="6"/>
  <c r="A404" i="6"/>
  <c r="A405" i="6"/>
  <c r="A406" i="6"/>
  <c r="A407" i="6"/>
  <c r="A408" i="6"/>
  <c r="A409" i="6"/>
  <c r="A410" i="6"/>
  <c r="A411" i="6"/>
  <c r="A412" i="6"/>
  <c r="A413" i="6"/>
  <c r="A414" i="6"/>
  <c r="A415" i="6"/>
  <c r="A416" i="6"/>
  <c r="A417" i="6"/>
  <c r="A418" i="6"/>
  <c r="A419" i="6"/>
  <c r="A420" i="6"/>
  <c r="A421" i="6"/>
  <c r="A422" i="6"/>
  <c r="A423" i="6"/>
  <c r="A424" i="6"/>
  <c r="A425" i="6"/>
  <c r="A426" i="6"/>
  <c r="A427" i="6"/>
  <c r="A428" i="6"/>
  <c r="A429" i="6"/>
  <c r="A430" i="6"/>
  <c r="A431" i="6"/>
  <c r="A432" i="6"/>
  <c r="A433" i="6"/>
  <c r="A434" i="6"/>
  <c r="A435" i="6"/>
  <c r="A436" i="6"/>
  <c r="A437" i="6"/>
  <c r="A438" i="6"/>
  <c r="A439" i="6"/>
  <c r="A440" i="6"/>
  <c r="A441" i="6"/>
  <c r="A442" i="6"/>
  <c r="A443" i="6"/>
  <c r="A444" i="6"/>
  <c r="A445" i="6"/>
  <c r="A446" i="6"/>
  <c r="A447" i="6"/>
  <c r="A448" i="6"/>
  <c r="A449" i="6"/>
  <c r="A450" i="6"/>
  <c r="A451" i="6"/>
  <c r="A452" i="6"/>
  <c r="A453" i="6"/>
  <c r="A454" i="6"/>
  <c r="A455" i="6"/>
  <c r="A456" i="6"/>
  <c r="A457" i="6"/>
  <c r="A458" i="6"/>
  <c r="A459" i="6"/>
  <c r="A460" i="6"/>
  <c r="A461" i="6"/>
  <c r="A462" i="6"/>
  <c r="A463" i="6"/>
  <c r="A464" i="6"/>
  <c r="A465" i="6"/>
  <c r="A466" i="6"/>
  <c r="A467" i="6"/>
  <c r="A468" i="6"/>
  <c r="A469" i="6"/>
  <c r="A470" i="6"/>
  <c r="A471" i="6"/>
  <c r="A472" i="6"/>
  <c r="A473" i="6"/>
  <c r="A474" i="6"/>
  <c r="A475" i="6"/>
  <c r="A476" i="6"/>
  <c r="A477" i="6"/>
  <c r="A478" i="6"/>
  <c r="A479" i="6"/>
  <c r="A480" i="6"/>
  <c r="A481" i="6"/>
  <c r="A482" i="6"/>
  <c r="A483" i="6"/>
  <c r="A484" i="6"/>
  <c r="A485" i="6"/>
  <c r="A486" i="6"/>
  <c r="A487" i="6"/>
  <c r="A488" i="6"/>
  <c r="A489" i="6"/>
  <c r="A490" i="6"/>
  <c r="A491" i="6"/>
  <c r="A492" i="6"/>
  <c r="A493" i="6"/>
  <c r="A494" i="6"/>
  <c r="A495" i="6"/>
  <c r="A496" i="6"/>
  <c r="A497" i="6"/>
  <c r="A498" i="6"/>
  <c r="A499" i="6"/>
  <c r="A500" i="6"/>
  <c r="A501" i="6"/>
  <c r="A502" i="6"/>
  <c r="A503" i="6"/>
  <c r="A504" i="6"/>
  <c r="A505" i="6"/>
  <c r="A506" i="6"/>
  <c r="A507" i="6"/>
  <c r="A508" i="6"/>
  <c r="A509" i="6"/>
  <c r="A510" i="6"/>
  <c r="A511" i="6"/>
  <c r="A512" i="6"/>
  <c r="A513" i="6"/>
  <c r="A514" i="6"/>
  <c r="A515" i="6"/>
  <c r="A516" i="6"/>
  <c r="A517" i="6"/>
  <c r="A518" i="6"/>
  <c r="A519" i="6"/>
  <c r="A520" i="6"/>
  <c r="A521" i="6"/>
  <c r="A522" i="6"/>
  <c r="A523" i="6"/>
  <c r="A524" i="6"/>
  <c r="A525" i="6"/>
  <c r="A526" i="6"/>
  <c r="A527" i="6"/>
  <c r="A528" i="6"/>
  <c r="A529" i="6"/>
  <c r="A530" i="6"/>
  <c r="A531" i="6"/>
  <c r="A532" i="6"/>
  <c r="A533" i="6"/>
  <c r="A534" i="6"/>
  <c r="A535" i="6"/>
  <c r="A536" i="6"/>
  <c r="A537" i="6"/>
  <c r="A538" i="6"/>
  <c r="A539" i="6"/>
  <c r="A540" i="6"/>
  <c r="A541" i="6"/>
  <c r="A542" i="6"/>
  <c r="A543" i="6"/>
  <c r="A544" i="6"/>
  <c r="A545" i="6"/>
  <c r="A546" i="6"/>
  <c r="A547" i="6"/>
  <c r="A548" i="6"/>
  <c r="A549" i="6"/>
  <c r="A550" i="6"/>
  <c r="A551" i="6"/>
  <c r="A552" i="6"/>
  <c r="A553" i="6"/>
  <c r="A554" i="6"/>
  <c r="A555" i="6"/>
  <c r="A556" i="6"/>
  <c r="A557" i="6"/>
  <c r="A558" i="6"/>
  <c r="A559" i="6"/>
  <c r="A560" i="6"/>
  <c r="A561" i="6"/>
  <c r="A562" i="6"/>
  <c r="A563" i="6"/>
  <c r="A564" i="6"/>
  <c r="A565" i="6"/>
  <c r="A566" i="6"/>
  <c r="A567" i="6"/>
  <c r="A568" i="6"/>
  <c r="A569" i="6"/>
  <c r="A570" i="6"/>
  <c r="A571" i="6"/>
  <c r="A572" i="6"/>
  <c r="A573" i="6"/>
  <c r="A574" i="6"/>
  <c r="A575" i="6"/>
  <c r="A576" i="6"/>
  <c r="A577" i="6"/>
  <c r="A578" i="6"/>
  <c r="A579" i="6"/>
  <c r="A580" i="6"/>
  <c r="A581" i="6"/>
  <c r="A582" i="6"/>
  <c r="A583" i="6"/>
  <c r="A584" i="6"/>
  <c r="A585" i="6"/>
  <c r="A586" i="6"/>
  <c r="A587" i="6"/>
  <c r="A588" i="6"/>
  <c r="A589" i="6"/>
  <c r="A590" i="6"/>
  <c r="A591" i="6"/>
  <c r="A592" i="6"/>
  <c r="A593" i="6"/>
  <c r="A594" i="6"/>
  <c r="A595" i="6"/>
  <c r="A596" i="6"/>
  <c r="A597" i="6"/>
  <c r="A598" i="6"/>
  <c r="A599" i="6"/>
  <c r="A600" i="6"/>
  <c r="A601" i="6"/>
  <c r="A602" i="6"/>
  <c r="A603" i="6"/>
  <c r="A604" i="6"/>
  <c r="A605" i="6"/>
  <c r="A606" i="6"/>
  <c r="A607" i="6"/>
  <c r="A608" i="6"/>
  <c r="A609" i="6"/>
  <c r="A610" i="6"/>
  <c r="A611" i="6"/>
  <c r="A612" i="6"/>
  <c r="A613" i="6"/>
  <c r="A614" i="6"/>
  <c r="A615" i="6"/>
  <c r="A616" i="6"/>
  <c r="A617" i="6"/>
  <c r="A618" i="6"/>
  <c r="A619" i="6"/>
  <c r="A620" i="6"/>
  <c r="A621" i="6"/>
  <c r="A622" i="6"/>
  <c r="A623" i="6"/>
  <c r="A624" i="6"/>
  <c r="A625" i="6"/>
  <c r="A626" i="6"/>
  <c r="A627" i="6"/>
  <c r="A628" i="6"/>
  <c r="A629" i="6"/>
  <c r="A630" i="6"/>
  <c r="A631" i="6"/>
  <c r="A632" i="6"/>
  <c r="A633" i="6"/>
  <c r="A634" i="6"/>
  <c r="A635" i="6"/>
  <c r="A636" i="6"/>
  <c r="A637" i="6"/>
  <c r="A638" i="6"/>
  <c r="A639" i="6"/>
  <c r="A640" i="6"/>
  <c r="A641" i="6"/>
  <c r="A642" i="6"/>
  <c r="A643" i="6"/>
  <c r="A644" i="6"/>
  <c r="A645" i="6"/>
  <c r="A646" i="6"/>
  <c r="A647" i="6"/>
  <c r="A648" i="6"/>
  <c r="A649" i="6"/>
  <c r="A650" i="6"/>
  <c r="A651" i="6"/>
  <c r="A652" i="6"/>
  <c r="A653" i="6"/>
  <c r="A654" i="6"/>
  <c r="A655" i="6"/>
  <c r="A656" i="6"/>
  <c r="A657" i="6"/>
  <c r="A658" i="6"/>
  <c r="A659" i="6"/>
  <c r="A660" i="6"/>
  <c r="A661" i="6"/>
  <c r="A662" i="6"/>
  <c r="A663" i="6"/>
  <c r="A664" i="6"/>
  <c r="A665" i="6"/>
  <c r="A666" i="6"/>
  <c r="A667" i="6"/>
  <c r="A668" i="6"/>
  <c r="A669" i="6"/>
  <c r="A670" i="6"/>
  <c r="A671" i="6"/>
  <c r="A672" i="6"/>
  <c r="A673" i="6"/>
  <c r="A674" i="6"/>
  <c r="A675" i="6"/>
  <c r="A676" i="6"/>
  <c r="A677" i="6"/>
  <c r="A678" i="6"/>
  <c r="A679" i="6"/>
  <c r="A680" i="6"/>
  <c r="A681" i="6"/>
  <c r="A682" i="6"/>
  <c r="A683" i="6"/>
  <c r="A684" i="6"/>
  <c r="A685" i="6"/>
  <c r="A686" i="6"/>
  <c r="A687" i="6"/>
  <c r="A688" i="6"/>
  <c r="A689" i="6"/>
  <c r="A690" i="6"/>
  <c r="A691" i="6"/>
  <c r="A692" i="6"/>
  <c r="A693" i="6"/>
  <c r="A694" i="6"/>
  <c r="A695" i="6"/>
  <c r="A696" i="6"/>
  <c r="A697" i="6"/>
  <c r="A698" i="6"/>
  <c r="A699" i="6"/>
  <c r="A700" i="6"/>
  <c r="A701" i="6"/>
  <c r="A702" i="6"/>
  <c r="A703" i="6"/>
  <c r="A704" i="6"/>
  <c r="A705" i="6"/>
  <c r="A706" i="6"/>
  <c r="A707" i="6"/>
  <c r="A708" i="6"/>
  <c r="A709" i="6"/>
  <c r="A710" i="6"/>
  <c r="A711" i="6"/>
  <c r="A712" i="6"/>
  <c r="A713" i="6"/>
  <c r="A714" i="6"/>
  <c r="A715" i="6"/>
  <c r="A716" i="6"/>
  <c r="A717" i="6"/>
  <c r="A718" i="6"/>
  <c r="A719" i="6"/>
  <c r="A720" i="6"/>
  <c r="A721" i="6"/>
  <c r="A722" i="6"/>
  <c r="A723" i="6"/>
  <c r="A724" i="6"/>
  <c r="A725" i="6"/>
  <c r="A726" i="6"/>
  <c r="A727" i="6"/>
  <c r="A728" i="6"/>
  <c r="A729" i="6"/>
  <c r="A730" i="6"/>
  <c r="A731" i="6"/>
  <c r="A732" i="6"/>
  <c r="A733" i="6"/>
  <c r="A734" i="6"/>
  <c r="A735" i="6"/>
  <c r="A736" i="6"/>
  <c r="A737" i="6"/>
  <c r="A738" i="6"/>
  <c r="A739" i="6"/>
  <c r="A740" i="6"/>
  <c r="A741" i="6"/>
  <c r="A742" i="6"/>
  <c r="A743" i="6"/>
  <c r="A744" i="6"/>
  <c r="A745" i="6"/>
  <c r="A746" i="6"/>
  <c r="A747" i="6"/>
  <c r="A748" i="6"/>
  <c r="A749" i="6"/>
  <c r="A750" i="6"/>
  <c r="A751" i="6"/>
  <c r="A752" i="6"/>
  <c r="A753" i="6"/>
  <c r="A754" i="6"/>
  <c r="A755" i="6"/>
  <c r="A756" i="6"/>
  <c r="A757" i="6"/>
  <c r="A758" i="6"/>
  <c r="A759" i="6"/>
  <c r="A760" i="6"/>
  <c r="A761" i="6"/>
  <c r="A762" i="6"/>
  <c r="A763" i="6"/>
  <c r="A764" i="6"/>
  <c r="A765" i="6"/>
  <c r="A766" i="6"/>
  <c r="A767" i="6"/>
  <c r="A768" i="6"/>
  <c r="A769" i="6"/>
  <c r="A770" i="6"/>
  <c r="A771" i="6"/>
  <c r="A772" i="6"/>
  <c r="A773" i="6"/>
  <c r="A774" i="6"/>
  <c r="A775" i="6"/>
  <c r="A776" i="6"/>
  <c r="A777" i="6"/>
  <c r="A778" i="6"/>
  <c r="A779" i="6"/>
  <c r="A780" i="6"/>
  <c r="A781" i="6"/>
  <c r="A782" i="6"/>
  <c r="A783" i="6"/>
  <c r="A784" i="6"/>
  <c r="A785" i="6"/>
  <c r="A786" i="6"/>
  <c r="A787" i="6"/>
  <c r="A788" i="6"/>
  <c r="A789" i="6"/>
  <c r="A790" i="6"/>
  <c r="A791" i="6"/>
  <c r="A792" i="6"/>
  <c r="A793" i="6"/>
  <c r="A794" i="6"/>
  <c r="A795" i="6"/>
  <c r="A796" i="6"/>
  <c r="A797" i="6"/>
  <c r="A798" i="6"/>
  <c r="A799" i="6"/>
  <c r="A800" i="6"/>
  <c r="A801" i="6"/>
  <c r="A802" i="6"/>
  <c r="A803" i="6"/>
  <c r="A804" i="6"/>
  <c r="A805" i="6"/>
  <c r="A806" i="6"/>
  <c r="A807" i="6"/>
  <c r="A808" i="6"/>
  <c r="A809" i="6"/>
  <c r="A810" i="6"/>
  <c r="A811" i="6"/>
  <c r="A812" i="6"/>
  <c r="A813" i="6"/>
  <c r="A814" i="6"/>
  <c r="A815" i="6"/>
  <c r="A816" i="6"/>
  <c r="A817" i="6"/>
  <c r="A818" i="6"/>
  <c r="A819" i="6"/>
  <c r="A820" i="6"/>
  <c r="A821" i="6"/>
  <c r="A822" i="6"/>
  <c r="A823" i="6"/>
  <c r="A824" i="6"/>
  <c r="A825" i="6"/>
  <c r="A826" i="6"/>
  <c r="A827" i="6"/>
  <c r="A828" i="6"/>
  <c r="A829" i="6"/>
  <c r="A830" i="6"/>
  <c r="A831" i="6"/>
  <c r="A832" i="6"/>
  <c r="A833" i="6"/>
  <c r="A834" i="6"/>
  <c r="A835" i="6"/>
  <c r="A836" i="6"/>
  <c r="A837" i="6"/>
  <c r="A838" i="6"/>
  <c r="A839" i="6"/>
  <c r="A840" i="6"/>
  <c r="A841" i="6"/>
  <c r="A842" i="6"/>
  <c r="A843" i="6"/>
  <c r="A844" i="6"/>
  <c r="A3" i="6"/>
  <c r="D2" i="2"/>
  <c r="D4" i="2" s="1"/>
  <c r="F2" i="2"/>
  <c r="F4" i="2" s="1"/>
  <c r="G2" i="2"/>
  <c r="G4" i="2" s="1"/>
  <c r="S12" i="1" l="1"/>
  <c r="O14" i="1" s="1"/>
  <c r="I2" i="2"/>
  <c r="I4" i="2" s="1"/>
  <c r="E20" i="1"/>
  <c r="K2" i="2"/>
  <c r="K4" i="2" s="1"/>
  <c r="L2" i="2"/>
  <c r="L4" i="2" s="1"/>
  <c r="H2" i="2"/>
  <c r="H4" i="2" s="1"/>
  <c r="J2" i="2"/>
  <c r="J4" i="2" s="1"/>
  <c r="S25" i="1"/>
  <c r="O24" i="1" s="1"/>
  <c r="E21" i="1"/>
  <c r="O29" i="1"/>
  <c r="O42" i="1"/>
  <c r="O46" i="1"/>
  <c r="O40" i="1"/>
  <c r="O44" i="1"/>
  <c r="O36" i="1"/>
  <c r="O28" i="1"/>
  <c r="O32" i="1"/>
  <c r="O30" i="1"/>
  <c r="O23" i="1" l="1"/>
  <c r="O27" i="1"/>
  <c r="O39" i="1"/>
  <c r="A48" i="1" l="1"/>
</calcChain>
</file>

<file path=xl/sharedStrings.xml><?xml version="1.0" encoding="utf-8"?>
<sst xmlns="http://schemas.openxmlformats.org/spreadsheetml/2006/main" count="16250" uniqueCount="5445">
  <si>
    <t>Recommendation Form</t>
  </si>
  <si>
    <t xml:space="preserve">This form is to be used to recommend an industry certification for inclusion on the CAPE Postsecondary Industry Certification Funding List, which will be reviewed by the State Board of Education. </t>
  </si>
  <si>
    <t>Directions:</t>
  </si>
  <si>
    <t>1. Save this form using the following naming convention: PSICFL_Agency Name_Certification Name.xls 
2. Complete the form. (Incomplete forms will not be reviewed.) 
3. Use a separate form for each recommendation. 
4. Submit additional supplemental materials as needed in an electronic format with the recommendation form. 
5. Email your recommendations as an Excel attachment to industrycertification@fldoe.org.</t>
  </si>
  <si>
    <t xml:space="preserve">For technical questions, please contact Kathryn Wheeler at 850-245-9030. </t>
  </si>
  <si>
    <t>Step 1</t>
  </si>
  <si>
    <r>
      <t xml:space="preserve">Submitter Information
</t>
    </r>
    <r>
      <rPr>
        <sz val="12"/>
        <rFont val="Arial"/>
        <family val="2"/>
      </rPr>
      <t>Please tell us about yourself.</t>
    </r>
  </si>
  <si>
    <t>Type of Submitter</t>
  </si>
  <si>
    <t>_</t>
  </si>
  <si>
    <t>Check of cert listed</t>
  </si>
  <si>
    <t>Name</t>
  </si>
  <si>
    <t>Title</t>
  </si>
  <si>
    <t>Step 1 check</t>
  </si>
  <si>
    <t>Agency/Institution</t>
  </si>
  <si>
    <t>Phone Number</t>
  </si>
  <si>
    <t>E-mail Address</t>
  </si>
  <si>
    <t>Step 2</t>
  </si>
  <si>
    <r>
      <rPr>
        <b/>
        <sz val="12"/>
        <color indexed="8"/>
        <rFont val="Arial"/>
        <family val="2"/>
      </rPr>
      <t>Recommendation for Certificatio</t>
    </r>
    <r>
      <rPr>
        <b/>
        <sz val="12"/>
        <rFont val="Arial"/>
        <family val="2"/>
      </rPr>
      <t xml:space="preserve">ns </t>
    </r>
    <r>
      <rPr>
        <b/>
        <i/>
        <sz val="12"/>
        <rFont val="Arial"/>
        <family val="2"/>
      </rPr>
      <t>with</t>
    </r>
    <r>
      <rPr>
        <b/>
        <sz val="12"/>
        <rFont val="Arial"/>
        <family val="2"/>
      </rPr>
      <t xml:space="preserve"> a D</t>
    </r>
    <r>
      <rPr>
        <b/>
        <sz val="12"/>
        <color indexed="8"/>
        <rFont val="Arial"/>
        <family val="2"/>
      </rPr>
      <t xml:space="preserve">OE Code </t>
    </r>
    <r>
      <rPr>
        <sz val="11"/>
        <color indexed="8"/>
        <rFont val="Arial"/>
        <family val="2"/>
      </rPr>
      <t xml:space="preserve">
</t>
    </r>
    <r>
      <rPr>
        <sz val="11"/>
        <color indexed="8"/>
        <rFont val="Arial"/>
        <family val="2"/>
      </rPr>
      <t>Please use the drop-down menu below to determine if the certification/license already exists in the Department's Industry Certification database. A complete list can also be found on the Certifications tab below.</t>
    </r>
  </si>
  <si>
    <t>Certification Code/Title</t>
  </si>
  <si>
    <t>Certifying Agency</t>
  </si>
  <si>
    <t>Step 2 Check</t>
  </si>
  <si>
    <t>Agency Website</t>
  </si>
  <si>
    <t>Status</t>
  </si>
  <si>
    <t>Funding Eligible Request</t>
  </si>
  <si>
    <r>
      <rPr>
        <b/>
        <sz val="12"/>
        <color indexed="8"/>
        <rFont val="Arial"/>
        <family val="2"/>
      </rPr>
      <t>Recommendation for Certificatio</t>
    </r>
    <r>
      <rPr>
        <b/>
        <sz val="12"/>
        <rFont val="Arial"/>
        <family val="2"/>
      </rPr>
      <t xml:space="preserve">ns </t>
    </r>
    <r>
      <rPr>
        <b/>
        <i/>
        <sz val="12"/>
        <rFont val="Arial"/>
        <family val="2"/>
      </rPr>
      <t>without</t>
    </r>
    <r>
      <rPr>
        <b/>
        <sz val="12"/>
        <rFont val="Arial"/>
        <family val="2"/>
      </rPr>
      <t xml:space="preserve"> a DO</t>
    </r>
    <r>
      <rPr>
        <b/>
        <sz val="12"/>
        <color indexed="8"/>
        <rFont val="Arial"/>
        <family val="2"/>
      </rPr>
      <t xml:space="preserve">E Code </t>
    </r>
    <r>
      <rPr>
        <sz val="11"/>
        <color indexed="8"/>
        <rFont val="Arial"/>
        <family val="2"/>
      </rPr>
      <t xml:space="preserve">
</t>
    </r>
    <r>
      <rPr>
        <sz val="11"/>
        <color indexed="8"/>
        <rFont val="Arial"/>
        <family val="2"/>
      </rPr>
      <t>Please enter certification/licensure information if not found in the drop-down menu above.</t>
    </r>
  </si>
  <si>
    <t>Certification Title</t>
  </si>
  <si>
    <t>Step 3</t>
  </si>
  <si>
    <t>Area Targeted for Funding (Florida College System)</t>
  </si>
  <si>
    <t>Step 3 Check</t>
  </si>
  <si>
    <t>Area Targeted for Funding (District Postsecondary)</t>
  </si>
  <si>
    <t>Provide justification statement for how the certification is linked to the requested targeted occupational area.</t>
  </si>
  <si>
    <t>Step 4</t>
  </si>
  <si>
    <r>
      <rPr>
        <b/>
        <sz val="12"/>
        <rFont val="Arial"/>
        <family val="2"/>
      </rPr>
      <t>Standard Occupational Classification (SOC) Code Linkage</t>
    </r>
    <r>
      <rPr>
        <sz val="11"/>
        <rFont val="Arial"/>
        <family val="2"/>
      </rPr>
      <t xml:space="preserve">
Please select up to three occupations for which the certification prepares candidates. For a complete list of all SOC codes included, please see the SOC Codes tab.</t>
    </r>
  </si>
  <si>
    <t>SOC Code 1 (Required)</t>
  </si>
  <si>
    <t>Step 4 Check</t>
  </si>
  <si>
    <t>SOC Code 2 (Optional)</t>
  </si>
  <si>
    <t>SOC Code 3 (Optional)</t>
  </si>
  <si>
    <t>Step 5</t>
  </si>
  <si>
    <r>
      <rPr>
        <b/>
        <sz val="12"/>
        <color indexed="8"/>
        <rFont val="Arial"/>
        <family val="2"/>
      </rPr>
      <t>Program Linkage</t>
    </r>
    <r>
      <rPr>
        <sz val="11"/>
        <color indexed="8"/>
        <rFont val="Arial"/>
        <family val="2"/>
      </rPr>
      <t xml:space="preserve">
Please provide up to three specific programs in which the recommended certification is offered. 
Include program title, program number, and CIP Number.</t>
    </r>
  </si>
  <si>
    <t>Program 1 (Title/Number/CIP)</t>
  </si>
  <si>
    <t>Step 5 Check</t>
  </si>
  <si>
    <t>Program 2 (Title/Number/CIP)</t>
  </si>
  <si>
    <t>Program 3 (Title/Number/CIP)</t>
  </si>
  <si>
    <t>Step 6</t>
  </si>
  <si>
    <r>
      <rPr>
        <b/>
        <sz val="12"/>
        <color indexed="8"/>
        <rFont val="Arial"/>
        <family val="2"/>
      </rPr>
      <t>Test Information</t>
    </r>
    <r>
      <rPr>
        <sz val="11"/>
        <color indexed="8"/>
        <rFont val="Arial"/>
        <family val="2"/>
      </rPr>
      <t xml:space="preserve">
The recommendation </t>
    </r>
    <r>
      <rPr>
        <u/>
        <sz val="11"/>
        <color indexed="8"/>
        <rFont val="Arial"/>
        <family val="2"/>
      </rPr>
      <t>must</t>
    </r>
    <r>
      <rPr>
        <sz val="11"/>
        <color indexed="8"/>
        <rFont val="Arial"/>
        <family val="2"/>
      </rPr>
      <t xml:space="preserve"> include the following information on the test(s) associated with the certification. 
</t>
    </r>
    <r>
      <rPr>
        <u/>
        <sz val="11"/>
        <color indexed="8"/>
        <rFont val="Arial"/>
        <family val="2"/>
      </rPr>
      <t>Written examinations must be third-party and proctored</t>
    </r>
    <r>
      <rPr>
        <sz val="11"/>
        <color indexed="8"/>
        <rFont val="Arial"/>
        <family val="2"/>
      </rPr>
      <t>.</t>
    </r>
    <r>
      <rPr>
        <b/>
        <sz val="11"/>
        <color indexed="10"/>
        <rFont val="Calibri"/>
        <family val="2"/>
      </rPr>
      <t/>
    </r>
  </si>
  <si>
    <t>Step 6 Check</t>
  </si>
  <si>
    <t xml:space="preserve">Is the written examination developed by a third party, given solely in a proctored environment and scored by the certifying agency?
</t>
  </si>
  <si>
    <t xml:space="preserve">What are the written examination requirements to earn the certification? </t>
  </si>
  <si>
    <t xml:space="preserve">What other requirements are needed to earn the certification (e.g., age requirement, program completion)? </t>
  </si>
  <si>
    <t>Please describe any required work experience.</t>
  </si>
  <si>
    <r>
      <rPr>
        <b/>
        <sz val="12"/>
        <rFont val="Arial"/>
        <family val="2"/>
      </rPr>
      <t>Form Check</t>
    </r>
    <r>
      <rPr>
        <sz val="11"/>
        <rFont val="Arial"/>
        <family val="2"/>
      </rPr>
      <t xml:space="preserve">
Incomplete forms will not be reviewed. The following steps may be missing information. Please double-check those steps, and if needed, provide additional information where requested.</t>
    </r>
  </si>
  <si>
    <t>Agency</t>
  </si>
  <si>
    <t>Email</t>
  </si>
  <si>
    <t>Cert Code</t>
  </si>
  <si>
    <t>Cert Title</t>
  </si>
  <si>
    <t>Cert Agency</t>
  </si>
  <si>
    <t>Add funding eligiblity</t>
  </si>
  <si>
    <t>SOC1</t>
  </si>
  <si>
    <t>SOC2</t>
  </si>
  <si>
    <t>SOC3</t>
  </si>
  <si>
    <t>Area College</t>
  </si>
  <si>
    <t>Area District</t>
  </si>
  <si>
    <t>Evidence_TOL</t>
  </si>
  <si>
    <t>Prog1</t>
  </si>
  <si>
    <t>Prog2</t>
  </si>
  <si>
    <t>Prog3</t>
  </si>
  <si>
    <t>3rd Party</t>
  </si>
  <si>
    <t>Exam Req</t>
  </si>
  <si>
    <t>Other Req</t>
  </si>
  <si>
    <t>Work Exp</t>
  </si>
  <si>
    <t>Date Received</t>
  </si>
  <si>
    <t>Review window</t>
  </si>
  <si>
    <t>2020-21</t>
  </si>
  <si>
    <t>Agency Name</t>
  </si>
  <si>
    <t>Select an agency name</t>
  </si>
  <si>
    <t>Alachua</t>
  </si>
  <si>
    <t>Yes</t>
  </si>
  <si>
    <t>Baker</t>
  </si>
  <si>
    <t>No</t>
  </si>
  <si>
    <t>Bay</t>
  </si>
  <si>
    <t>Bradford</t>
  </si>
  <si>
    <t>Brevard</t>
  </si>
  <si>
    <t>Broward</t>
  </si>
  <si>
    <t>Florida College System Institution</t>
  </si>
  <si>
    <t>Broward College</t>
  </si>
  <si>
    <t>District Postsecondary Institution</t>
  </si>
  <si>
    <t>Calhoun</t>
  </si>
  <si>
    <t>Charlotte</t>
  </si>
  <si>
    <t>Chipola College</t>
  </si>
  <si>
    <t>Citrus</t>
  </si>
  <si>
    <t>Clay</t>
  </si>
  <si>
    <t>College of Central Florida</t>
  </si>
  <si>
    <t>Collier</t>
  </si>
  <si>
    <t>Columbia</t>
  </si>
  <si>
    <t>Daytona State College</t>
  </si>
  <si>
    <t>DeSoto</t>
  </si>
  <si>
    <t>Advanced manufacturing</t>
  </si>
  <si>
    <t>Dixie</t>
  </si>
  <si>
    <t>Auto collision repair and refinishing</t>
  </si>
  <si>
    <t>Duval</t>
  </si>
  <si>
    <t>Automotive service technology</t>
  </si>
  <si>
    <t>Eastern Florida State College</t>
  </si>
  <si>
    <t>Cloud virtualization</t>
  </si>
  <si>
    <t>Escambia</t>
  </si>
  <si>
    <t>Computer programming</t>
  </si>
  <si>
    <t>Computer-aided drafting</t>
  </si>
  <si>
    <t>Flagler</t>
  </si>
  <si>
    <t>Cyber security</t>
  </si>
  <si>
    <t>Florida Gateway College</t>
  </si>
  <si>
    <t>Electrician</t>
  </si>
  <si>
    <t>Federal Aviation Administration airframe mechanics</t>
  </si>
  <si>
    <t>Florida SouthWestern State College</t>
  </si>
  <si>
    <t>Federal Aviation Administration power plant mechanics</t>
  </si>
  <si>
    <t>Florida State College at Jacksonville</t>
  </si>
  <si>
    <t>Health Sciences - Certified nursing assistant</t>
  </si>
  <si>
    <t>Franklin</t>
  </si>
  <si>
    <t>Health Sciences - Clinical hemodialysis technician</t>
  </si>
  <si>
    <t>Gadsden</t>
  </si>
  <si>
    <t>Health Sciences - Clinical lab technician</t>
  </si>
  <si>
    <t>Gilchrist</t>
  </si>
  <si>
    <t>Health Sciences - Dental assisting technology</t>
  </si>
  <si>
    <t>Glades</t>
  </si>
  <si>
    <t>Health Sciences - EKG technician</t>
  </si>
  <si>
    <t>Gulf</t>
  </si>
  <si>
    <t>Health Sciences - Emergency medical technician and paramedic</t>
  </si>
  <si>
    <t>Gulf Coast State College</t>
  </si>
  <si>
    <t>Health Sciences - Medical assisting</t>
  </si>
  <si>
    <t>Hamilton</t>
  </si>
  <si>
    <t>Health Sciences - Medical coder/biller</t>
  </si>
  <si>
    <t>Hardee</t>
  </si>
  <si>
    <t>Health Sciences - Orthopedic technology</t>
  </si>
  <si>
    <t>Hendry</t>
  </si>
  <si>
    <t>Health Sciences - Pharmacy technician</t>
  </si>
  <si>
    <t>Hernando</t>
  </si>
  <si>
    <t>Health Sciences - Practical nursing</t>
  </si>
  <si>
    <t>Highlands</t>
  </si>
  <si>
    <t>Health Sciences - Surgical technology</t>
  </si>
  <si>
    <t>Hillsborough</t>
  </si>
  <si>
    <t>Heating, ventilation and air conditioning technicians</t>
  </si>
  <si>
    <t>Hillsborough Community College</t>
  </si>
  <si>
    <t>Medium/heavy duty truck technician</t>
  </si>
  <si>
    <t>Holmes</t>
  </si>
  <si>
    <t>Network support services</t>
  </si>
  <si>
    <t>Indian River</t>
  </si>
  <si>
    <t>Plumbing</t>
  </si>
  <si>
    <t>Indian River State College</t>
  </si>
  <si>
    <t>Public Safety</t>
  </si>
  <si>
    <t>Jackson</t>
  </si>
  <si>
    <t>Welding</t>
  </si>
  <si>
    <t>Jefferson</t>
  </si>
  <si>
    <t>Lafayette</t>
  </si>
  <si>
    <t>Lake</t>
  </si>
  <si>
    <t>Lake-Sumter State College</t>
  </si>
  <si>
    <t>Lee</t>
  </si>
  <si>
    <t>Leon</t>
  </si>
  <si>
    <t>Levy</t>
  </si>
  <si>
    <t>Liberty</t>
  </si>
  <si>
    <t>Madison</t>
  </si>
  <si>
    <t>Manatee</t>
  </si>
  <si>
    <t>Marion</t>
  </si>
  <si>
    <t>Martin</t>
  </si>
  <si>
    <t>Health Sciences</t>
  </si>
  <si>
    <t>Miami Dade College</t>
  </si>
  <si>
    <t>Miami-Dade</t>
  </si>
  <si>
    <t>Monroe</t>
  </si>
  <si>
    <t>Pharmacy Technicians</t>
  </si>
  <si>
    <t>Nassau</t>
  </si>
  <si>
    <t>Public safety</t>
  </si>
  <si>
    <t>North Florida Community College</t>
  </si>
  <si>
    <t>Unmanned aircraft systems</t>
  </si>
  <si>
    <t>Northwest Florida State College</t>
  </si>
  <si>
    <t>Okaloosa</t>
  </si>
  <si>
    <t>Okeechobee</t>
  </si>
  <si>
    <t>Orange</t>
  </si>
  <si>
    <t>Osceola</t>
  </si>
  <si>
    <t>Palm Beach</t>
  </si>
  <si>
    <t>Palm Beach State College</t>
  </si>
  <si>
    <t>Pasco</t>
  </si>
  <si>
    <t>Pasco-Hernando State College</t>
  </si>
  <si>
    <t>Pensacola State College</t>
  </si>
  <si>
    <t xml:space="preserve">Certification is not on the PSICFL and may be recommended for addition. Please complete Steps 3-6 below. </t>
  </si>
  <si>
    <t>Pinellas</t>
  </si>
  <si>
    <t xml:space="preserve">Certification is on the PSICFL and is already funding eligible. There is no need to resubmit this request. </t>
  </si>
  <si>
    <t>Polk</t>
  </si>
  <si>
    <t>Polk State College</t>
  </si>
  <si>
    <t>Certification is on the PSICFL and is already funding eligible for Florida Colleges. If you are a district and would like to request it to become funding eligible, in the box on the right please select "Yes" and complete Steps 3-6 below.</t>
  </si>
  <si>
    <t>Putnam</t>
  </si>
  <si>
    <t>Certification is on the PSICFL and is already funding eligible for Districts. If you are a Florida College and would like to request it to become funding eligible, in the box on the right please select "Yes" and complete Steps 3-6 below.</t>
  </si>
  <si>
    <t>Saint Johns</t>
  </si>
  <si>
    <t>Saint Johns River State College</t>
  </si>
  <si>
    <t>Saint Lucie</t>
  </si>
  <si>
    <t>Saint Petersburg College</t>
  </si>
  <si>
    <t>Santa Fe College</t>
  </si>
  <si>
    <t>Santa Rosa</t>
  </si>
  <si>
    <t>Sarasota</t>
  </si>
  <si>
    <t>Seminole</t>
  </si>
  <si>
    <t>Seminole State College of Florida</t>
  </si>
  <si>
    <t>South Florida State College</t>
  </si>
  <si>
    <t>State College of Florida, Manatee-Sarasota</t>
  </si>
  <si>
    <t>Sumter</t>
  </si>
  <si>
    <t>Suwannee</t>
  </si>
  <si>
    <t>Tallahassee Community College</t>
  </si>
  <si>
    <t>Taylor</t>
  </si>
  <si>
    <t>Union</t>
  </si>
  <si>
    <t>Valencia College</t>
  </si>
  <si>
    <t>Volusia</t>
  </si>
  <si>
    <t>Wakulla</t>
  </si>
  <si>
    <t>Walton</t>
  </si>
  <si>
    <t>Washington</t>
  </si>
  <si>
    <t>DOE Code</t>
  </si>
  <si>
    <t>Certification Agency</t>
  </si>
  <si>
    <t>AAMIN001</t>
  </si>
  <si>
    <t>Certified Biomedical Equipment Technician</t>
  </si>
  <si>
    <t>Association for the Advancement of Medical Instrumentation (AAMI)</t>
  </si>
  <si>
    <t>ABAYC001</t>
  </si>
  <si>
    <t>Composite Boat Builder Certification</t>
  </si>
  <si>
    <t>American Boat &amp; Yacht Council</t>
  </si>
  <si>
    <t>ABAYC002</t>
  </si>
  <si>
    <t>Marine Diesel Certification</t>
  </si>
  <si>
    <t>ABAYC003</t>
  </si>
  <si>
    <t>Marine Electrical Certification</t>
  </si>
  <si>
    <t>ABAYC005</t>
  </si>
  <si>
    <t>Marine Systems Certification</t>
  </si>
  <si>
    <t>ABAYC006</t>
  </si>
  <si>
    <t>A/C Refrigeration Certification</t>
  </si>
  <si>
    <t>ABAYC007</t>
  </si>
  <si>
    <t>Marine Corrosion Certification</t>
  </si>
  <si>
    <t>ABCOP001</t>
  </si>
  <si>
    <t>Certified Prosthetic (and/or) Orthotic Technician (CTPO)</t>
  </si>
  <si>
    <t>American Board for Certification in Orthotics, Prosthetics &amp; Pedorthics</t>
  </si>
  <si>
    <t>ABRET001</t>
  </si>
  <si>
    <t>Registered EEG Technologist (R. EEG T.)</t>
  </si>
  <si>
    <t>American Board of Registration of Electroencephalographic and Evoked Potential Technologists</t>
  </si>
  <si>
    <t>ACFAT001</t>
  </si>
  <si>
    <t>Accredited Business Accountant (ABA)</t>
  </si>
  <si>
    <t>Accreditation Council for Accountancy &amp; Taxation</t>
  </si>
  <si>
    <t>ACFED001</t>
  </si>
  <si>
    <t>Certified Chef de Cuisine</t>
  </si>
  <si>
    <t>American Culinary Federation</t>
  </si>
  <si>
    <t>ACFED002</t>
  </si>
  <si>
    <t>Certified Culinarian (CC)</t>
  </si>
  <si>
    <t>ACFED006</t>
  </si>
  <si>
    <t>Certified Fundamentals Cook</t>
  </si>
  <si>
    <t>ACOPC001</t>
  </si>
  <si>
    <t>Certified Professional Coder (CPC - Apprentice)</t>
  </si>
  <si>
    <t>American Academy of Professional Coders</t>
  </si>
  <si>
    <t>ACOPC004</t>
  </si>
  <si>
    <t>Certified Outpatient Coder (COC)</t>
  </si>
  <si>
    <t>ACOPC005</t>
  </si>
  <si>
    <t>Certified Professional Coder - Payer (CPC-P)</t>
  </si>
  <si>
    <t>ACOPC006</t>
  </si>
  <si>
    <t>Certified Professional Coder (CPC)</t>
  </si>
  <si>
    <t>ACOPC007</t>
  </si>
  <si>
    <t>Certified Professional Biller (CPB)</t>
  </si>
  <si>
    <t>ACOSM001</t>
  </si>
  <si>
    <t>Certified Survey Technician (CST)</t>
  </si>
  <si>
    <t>American Congress on Surveying and Mapping - National Society of Professional Surveyors</t>
  </si>
  <si>
    <t>ACSMD002</t>
  </si>
  <si>
    <t>Certified Personal Trainer</t>
  </si>
  <si>
    <t>American College of Sports Medicine</t>
  </si>
  <si>
    <t>ADESK002</t>
  </si>
  <si>
    <t>Autodesk Certified User - AutoCAD</t>
  </si>
  <si>
    <t>Autodesk</t>
  </si>
  <si>
    <t>ADESK008</t>
  </si>
  <si>
    <t>Autodesk Certified User - Revit Architecture</t>
  </si>
  <si>
    <t>ADESK011</t>
  </si>
  <si>
    <t>Autodesk Certified User - Inventor</t>
  </si>
  <si>
    <t>ADESK021</t>
  </si>
  <si>
    <t>Autodesk Certified Professional - AutoCAD</t>
  </si>
  <si>
    <t>ADESK023</t>
  </si>
  <si>
    <t>Autodesk Certified Professional - AutoCAD Civil 3D</t>
  </si>
  <si>
    <t>ADESK024</t>
  </si>
  <si>
    <t>Autodesk Certified Professional - Inventor</t>
  </si>
  <si>
    <t>ADESK025</t>
  </si>
  <si>
    <t>Autodesk Certified Professional - Revit Architecture</t>
  </si>
  <si>
    <t>ADESK030</t>
  </si>
  <si>
    <t>Autodesk Certified User - Maya</t>
  </si>
  <si>
    <t>ADESK032</t>
  </si>
  <si>
    <t>Autodesk Certified User - Fusion 360</t>
  </si>
  <si>
    <t>Adobe Systems</t>
  </si>
  <si>
    <t>ADOBE010</t>
  </si>
  <si>
    <t>ADOBE011</t>
  </si>
  <si>
    <t>ADOBE018</t>
  </si>
  <si>
    <t>ADOBE019</t>
  </si>
  <si>
    <t>ADOBE020</t>
  </si>
  <si>
    <t>Adobe Certified Associate (ACA) - Illustrator</t>
  </si>
  <si>
    <t>ADOBE021</t>
  </si>
  <si>
    <t>Adobe Certified Associate (ACA) - InDesign</t>
  </si>
  <si>
    <t>ADOBE022</t>
  </si>
  <si>
    <t>ADOBE023</t>
  </si>
  <si>
    <t>ADOBE024</t>
  </si>
  <si>
    <t>ADOBE025</t>
  </si>
  <si>
    <t>AFHDI001</t>
  </si>
  <si>
    <t>Certified Healthcare Documentation Specialist (CHDS)</t>
  </si>
  <si>
    <t>Association for Healthcare Documentation Integrity (AHDI)</t>
  </si>
  <si>
    <t>AFHDI002</t>
  </si>
  <si>
    <t>Registered Healthcare Documentation Specialist (RHDS)</t>
  </si>
  <si>
    <t>AHCSM001</t>
  </si>
  <si>
    <t>Certified Registered Central Service Technician</t>
  </si>
  <si>
    <t>International Association of Healthcare Central Service Material Management</t>
  </si>
  <si>
    <t>AHIMA001</t>
  </si>
  <si>
    <t>Certified Coding Associate (CCA)</t>
  </si>
  <si>
    <t>American Health Information Management Association</t>
  </si>
  <si>
    <t>AHIMA002</t>
  </si>
  <si>
    <t>Certified Coding Specialist (CCS)</t>
  </si>
  <si>
    <t>AHIMA003</t>
  </si>
  <si>
    <t>Certified Coding Specialist - Physician-based (CCS-P)</t>
  </si>
  <si>
    <t>AHIMA007</t>
  </si>
  <si>
    <t>Registered Health Information Administrator (RHIA)</t>
  </si>
  <si>
    <t>AHIMA009</t>
  </si>
  <si>
    <t>Registered Health Information Technician (RHIT)</t>
  </si>
  <si>
    <t>AHIMA010</t>
  </si>
  <si>
    <t>Certified in Health Care Privacy &amp; Security (CHPS)</t>
  </si>
  <si>
    <t>AHIMA011</t>
  </si>
  <si>
    <t>Certified Healthcare Technology Specialist - Clinician/Practitioner Consultant (CHTS-CP)</t>
  </si>
  <si>
    <t>AHIMA012</t>
  </si>
  <si>
    <t>Certified Healthcare Technology Specialist - Implementation Manager (CHTS-IM)</t>
  </si>
  <si>
    <t>AHIMA013</t>
  </si>
  <si>
    <t>Certified Healthcare Technology Specialist - Implementation Support Specialist (CHTS-IS)</t>
  </si>
  <si>
    <t>AHIMA014</t>
  </si>
  <si>
    <t>Certified Healthcare Technology Specialist - Practice Workflow &amp; Information Management Redesign Specialist (CHTS-PW)</t>
  </si>
  <si>
    <t>AHIMA015</t>
  </si>
  <si>
    <t>Certified Healthcare Technology Specialist - Technical/Software Support Staff (CHTS-TS)</t>
  </si>
  <si>
    <t>AHIMA016</t>
  </si>
  <si>
    <t>Certified Healthcare Technology Specialist - Trainer (CHTS-TR)</t>
  </si>
  <si>
    <t>AHIMA017</t>
  </si>
  <si>
    <t>Certified Documentation Improvement Practitioner (CDIP)</t>
  </si>
  <si>
    <t>AHIMA018</t>
  </si>
  <si>
    <t>Certified Health Data Analyst (CHDA)</t>
  </si>
  <si>
    <t>American Hotel and Lodging Association Educational Institute</t>
  </si>
  <si>
    <t>AHLAE011</t>
  </si>
  <si>
    <t>Certified Hospitality Supervisor (CHS)</t>
  </si>
  <si>
    <t>AMAMA001</t>
  </si>
  <si>
    <t>Certified Medical Assistant (CMA)</t>
  </si>
  <si>
    <t>American Association of Medical Assistants</t>
  </si>
  <si>
    <t>AMAOB001</t>
  </si>
  <si>
    <t>American Association of Bioanalysts (AAB)</t>
  </si>
  <si>
    <t>AMAOB002</t>
  </si>
  <si>
    <t>Medical Technologist (MT(AAB))</t>
  </si>
  <si>
    <t>AMAZN001</t>
  </si>
  <si>
    <t>AWS Certified Solutions Architect - Associate</t>
  </si>
  <si>
    <t>Amazon</t>
  </si>
  <si>
    <t>AMAZN002</t>
  </si>
  <si>
    <t>AWS Certified Cloud Practitioner</t>
  </si>
  <si>
    <t>AMCMA001</t>
  </si>
  <si>
    <t>Certified Composites Technician</t>
  </si>
  <si>
    <t>American Composites Manufacturers Association</t>
  </si>
  <si>
    <t>AMDDA002</t>
  </si>
  <si>
    <t>Certified Apprentice Drafter - Architectural</t>
  </si>
  <si>
    <t>American Design Drafting Association</t>
  </si>
  <si>
    <t>AMDDA003</t>
  </si>
  <si>
    <t>Certified Drafter - Architectural</t>
  </si>
  <si>
    <t>AMDDA004</t>
  </si>
  <si>
    <t>Certified Drafter - Mechanical</t>
  </si>
  <si>
    <t>AMDDA005</t>
  </si>
  <si>
    <t>Certified Apprentice Drafter - Mechanical</t>
  </si>
  <si>
    <t>AMEDT002</t>
  </si>
  <si>
    <t>Medical Laboratory Technician</t>
  </si>
  <si>
    <t>American Medical Technologists (AMT)</t>
  </si>
  <si>
    <t>AMEDT004</t>
  </si>
  <si>
    <t>Registered Medical Assistant (RMA)</t>
  </si>
  <si>
    <t>AMEDT005</t>
  </si>
  <si>
    <t>Registered Phlebotomy Technician (RPT)</t>
  </si>
  <si>
    <t>AMEDT006</t>
  </si>
  <si>
    <t>Medical Laboratory Assistant (CMLA)</t>
  </si>
  <si>
    <t>AMOPT001</t>
  </si>
  <si>
    <t>Certified Paraoptometric Assistant (CPOA)</t>
  </si>
  <si>
    <t>American Optometric Association</t>
  </si>
  <si>
    <t>AMRRT002</t>
  </si>
  <si>
    <t>Registered Technologist (Radiography)</t>
  </si>
  <si>
    <t>American Registry of Radiologic Technologists</t>
  </si>
  <si>
    <t>AMRRT003</t>
  </si>
  <si>
    <t>Radiologic Technologist (Sonography)</t>
  </si>
  <si>
    <t>AMRRT005</t>
  </si>
  <si>
    <t>Registered Technologist - Quality Management (R.T.)</t>
  </si>
  <si>
    <t>AMRRT006</t>
  </si>
  <si>
    <t>Registered Technologist (Nuclear Medicine)</t>
  </si>
  <si>
    <t>AMRRT007</t>
  </si>
  <si>
    <t>Registered Technologist (Radiation Therapy)</t>
  </si>
  <si>
    <t>AMRRT008</t>
  </si>
  <si>
    <t>Computed Tomography (CT)</t>
  </si>
  <si>
    <t>AMSCP001</t>
  </si>
  <si>
    <t>Histotechnologist, HTL(ASCP)</t>
  </si>
  <si>
    <t>American Society of Clinical Pathology</t>
  </si>
  <si>
    <t>AMSCP002</t>
  </si>
  <si>
    <t>Medical Laboratory Technician (MLT(ASCP))</t>
  </si>
  <si>
    <t>AMSFQ001</t>
  </si>
  <si>
    <t>Manager of Quality/Organizational Excellence</t>
  </si>
  <si>
    <t>American Society for Quality</t>
  </si>
  <si>
    <t>AMSFQ006</t>
  </si>
  <si>
    <t>Quality Improvement Associate (CQIA)</t>
  </si>
  <si>
    <t>AMSFQ011</t>
  </si>
  <si>
    <t>Six Sigma Black Belt (CSSBB)</t>
  </si>
  <si>
    <t>AMSFQ012</t>
  </si>
  <si>
    <t>Six Sigma Green Belt (CSSGB)</t>
  </si>
  <si>
    <t>AMSPT002</t>
  </si>
  <si>
    <t>Certified Phlebotomy Technician</t>
  </si>
  <si>
    <t>American Society of Phlebotomy Technicians</t>
  </si>
  <si>
    <t>AMSTL004</t>
  </si>
  <si>
    <t>Professional Designation in Supply Chain Management (PLS)</t>
  </si>
  <si>
    <t>American Production and Inventory Control Society (APICS)</t>
  </si>
  <si>
    <t>APICS001</t>
  </si>
  <si>
    <t>Certified in Logistics, Transportation, and Distribution (CLTD)</t>
  </si>
  <si>
    <t>Apple, Inc.</t>
  </si>
  <si>
    <t>APPLE020</t>
  </si>
  <si>
    <t>Apple Certified Pro (ACP) - Final Cut Pro X</t>
  </si>
  <si>
    <t>APPLE021</t>
  </si>
  <si>
    <t>Apple App Development with Swift Certification Level 1</t>
  </si>
  <si>
    <t>APSCO001</t>
  </si>
  <si>
    <t>Emergency Medical Dispatcher</t>
  </si>
  <si>
    <t>APCO Institute</t>
  </si>
  <si>
    <t>ARDMS001</t>
  </si>
  <si>
    <t>Registered Diagnostic Cardiac Sonographer (RDCS)</t>
  </si>
  <si>
    <t>American Registry for Diagnostic Medical Sonography</t>
  </si>
  <si>
    <t>ARDMS002</t>
  </si>
  <si>
    <t>Registered Diagnostic Medical Sonographer (RDMS)</t>
  </si>
  <si>
    <t>ARDMS003</t>
  </si>
  <si>
    <t>Registered Vascular Technologist</t>
  </si>
  <si>
    <t>AWELD003</t>
  </si>
  <si>
    <t>AWS Certified Welder - FCAW Plate</t>
  </si>
  <si>
    <t>American Welding Society</t>
  </si>
  <si>
    <t>AWELD004</t>
  </si>
  <si>
    <t>AWS Certified Welder - GMAW Plate</t>
  </si>
  <si>
    <t>AWELD005</t>
  </si>
  <si>
    <t>AWS Certified Welder - GTAW Pipe (Carbon Steel)</t>
  </si>
  <si>
    <t>AWELD006</t>
  </si>
  <si>
    <t>AWS Certified Welder - GTAW Pipe (Stainless Steel to Carbon Steel)</t>
  </si>
  <si>
    <t>AWELD007</t>
  </si>
  <si>
    <t>AWS Certified Welder - GTAW Pipe (Stainless Steel)</t>
  </si>
  <si>
    <t>AWELD008</t>
  </si>
  <si>
    <t>AWS Certified Welder - GTAW Plate</t>
  </si>
  <si>
    <t>AWELD009</t>
  </si>
  <si>
    <t>AWS Certified Welder - GTAW/SMAW Pipe (Carbon Steel)</t>
  </si>
  <si>
    <t>AWELD010</t>
  </si>
  <si>
    <t>AWS Certified Welder - GTAW/SMAW Pipe (Chrome PWHT)</t>
  </si>
  <si>
    <t>AWELD011</t>
  </si>
  <si>
    <t>AWS Certified Welder - SMAW Pipe</t>
  </si>
  <si>
    <t>AWELD012</t>
  </si>
  <si>
    <t>AWS Certified Welder - SMAW Plate</t>
  </si>
  <si>
    <t>BNENT001</t>
  </si>
  <si>
    <t>Certified Hemodialysis Technologist/Technician</t>
  </si>
  <si>
    <t>Board of Nephrology Examiners Inc. Nursing and Technology</t>
  </si>
  <si>
    <t>CARCH002</t>
  </si>
  <si>
    <t>Chief Architect Certified Apprentice</t>
  </si>
  <si>
    <t>Chief Architect, Inc.</t>
  </si>
  <si>
    <t>CBFDM001</t>
  </si>
  <si>
    <t>Certified Dietary Manager (CDM)</t>
  </si>
  <si>
    <t>Certifying Board for Dietary Managers</t>
  </si>
  <si>
    <t>CCINT002</t>
  </si>
  <si>
    <t>Registered Cardiac Sonographer (RCS)</t>
  </si>
  <si>
    <t>Cardiovascular Credentialing International</t>
  </si>
  <si>
    <t>CCINT003</t>
  </si>
  <si>
    <t>Registered Cardiovascular Invasive Specialist</t>
  </si>
  <si>
    <t>CCINT004</t>
  </si>
  <si>
    <t>Registered Vascular Specialist</t>
  </si>
  <si>
    <t>CDREG001</t>
  </si>
  <si>
    <t>Dietetic Technician, Registered (DTR)</t>
  </si>
  <si>
    <t>Commission on Dietetic Registration</t>
  </si>
  <si>
    <t>CDREG002</t>
  </si>
  <si>
    <t>Registered Dietician</t>
  </si>
  <si>
    <t>CERHB001</t>
  </si>
  <si>
    <t>Biotechnician Assistant</t>
  </si>
  <si>
    <t>Center for Excellence for Regenerative Health Biotechnology at University of Florida</t>
  </si>
  <si>
    <t>Entrepreneurship &amp; Small Business</t>
  </si>
  <si>
    <t>CEWFD001</t>
  </si>
  <si>
    <t>Energy Industry Fundamentals Certificate</t>
  </si>
  <si>
    <t>Center for Energy Workforce Development</t>
  </si>
  <si>
    <t>CIDIN001</t>
  </si>
  <si>
    <t>Certified Interior Decorator</t>
  </si>
  <si>
    <t>Certified Interior Decorators International (C.I.D.)</t>
  </si>
  <si>
    <t>CINST001</t>
  </si>
  <si>
    <t>C++ Certified Associate Programmer (CPA)</t>
  </si>
  <si>
    <t>C++ Institute</t>
  </si>
  <si>
    <t>CISCO001</t>
  </si>
  <si>
    <t>Cisco Systems, Inc.</t>
  </si>
  <si>
    <t>CISCO002</t>
  </si>
  <si>
    <t>CISCO004</t>
  </si>
  <si>
    <t>Cisco Certified Network Associate (CCNA)</t>
  </si>
  <si>
    <t>CISCO005</t>
  </si>
  <si>
    <t>CISCO009</t>
  </si>
  <si>
    <t>Cisco Certified Architect</t>
  </si>
  <si>
    <t>CISCO010</t>
  </si>
  <si>
    <t>Cisco Certified Design Expert (CCDE)</t>
  </si>
  <si>
    <t>CISCO017</t>
  </si>
  <si>
    <t>CISCO018</t>
  </si>
  <si>
    <t>CISCO019</t>
  </si>
  <si>
    <t>CISCO024</t>
  </si>
  <si>
    <t>CISCO025</t>
  </si>
  <si>
    <t>CISCO026</t>
  </si>
  <si>
    <t>CITRX004</t>
  </si>
  <si>
    <t>Citrix Certified Administrator (CCA)- XenApp</t>
  </si>
  <si>
    <t>Citrix Systems Incorporated</t>
  </si>
  <si>
    <t>CNCSI001</t>
  </si>
  <si>
    <t>Mastercam Certified Programmer Mill Level 1 (CPgM1)</t>
  </si>
  <si>
    <t>CNC Software Inc.</t>
  </si>
  <si>
    <t>COMPT001</t>
  </si>
  <si>
    <t>CompTIA A+</t>
  </si>
  <si>
    <t>Computing Technology Industry Association (CompTIA)</t>
  </si>
  <si>
    <t>COMPT005</t>
  </si>
  <si>
    <t>CompTIA Linux+</t>
  </si>
  <si>
    <t>COMPT006</t>
  </si>
  <si>
    <t>CompTIA Network+</t>
  </si>
  <si>
    <t>COMPT007</t>
  </si>
  <si>
    <t>CompTIA Project+</t>
  </si>
  <si>
    <t>COMPT008</t>
  </si>
  <si>
    <t>CompTIA Security+</t>
  </si>
  <si>
    <t>COMPT009</t>
  </si>
  <si>
    <t>CompTIA Server+</t>
  </si>
  <si>
    <t>COMPT014</t>
  </si>
  <si>
    <t>CompTIA Cloud+</t>
  </si>
  <si>
    <t>COMPT016</t>
  </si>
  <si>
    <t>CompTIA Cybersecurity Analyst (CySA+)</t>
  </si>
  <si>
    <t>COMPT017</t>
  </si>
  <si>
    <t>CompTIA Advanced Security Practitioner (CASP)</t>
  </si>
  <si>
    <t>COMPT018</t>
  </si>
  <si>
    <t>CompTIA IT Fundamentals+</t>
  </si>
  <si>
    <t>COMPT019</t>
  </si>
  <si>
    <t>CompTIA PenTest+</t>
  </si>
  <si>
    <t>CPREC001</t>
  </si>
  <si>
    <t>Child Development Associate (CDA)</t>
  </si>
  <si>
    <t>Council for Professional Recognition</t>
  </si>
  <si>
    <t>CPSTL001</t>
  </si>
  <si>
    <t>Check Point Certified Security Administrator (CCSA)</t>
  </si>
  <si>
    <t>Check Point Software Technologies Ltd.</t>
  </si>
  <si>
    <t>CPSTL002</t>
  </si>
  <si>
    <t>Check Point Certified Security Expert (CCSE)</t>
  </si>
  <si>
    <t>CSCMP001</t>
  </si>
  <si>
    <t>SCPro Fundamentals Bundle (8 exams)</t>
  </si>
  <si>
    <t>Council of Supply Chain Management Professionals</t>
  </si>
  <si>
    <t>CWNPT001</t>
  </si>
  <si>
    <t>CWNP</t>
  </si>
  <si>
    <t>DANBD001</t>
  </si>
  <si>
    <t>Certified Dental Assistant (CDA)</t>
  </si>
  <si>
    <t>Dental Assisting National Board</t>
  </si>
  <si>
    <t>DDSOA001</t>
  </si>
  <si>
    <t>DSA Certified Professional Decorator</t>
  </si>
  <si>
    <t>Designer/Decorator Society of America</t>
  </si>
  <si>
    <t>DIGIT001</t>
  </si>
  <si>
    <t>STARS GIS Technician</t>
  </si>
  <si>
    <t>DigitalQuest, Inc.</t>
  </si>
  <si>
    <t>EMCSQ001</t>
  </si>
  <si>
    <t>Information Storage and Management (EMCISA) Associate</t>
  </si>
  <si>
    <t>EMC</t>
  </si>
  <si>
    <t>ENTCP001</t>
  </si>
  <si>
    <t>ETCP Certified Entertainment Electrician</t>
  </si>
  <si>
    <t>Entertainment Technician Certification Program (ETCP)</t>
  </si>
  <si>
    <t>ENTCP002</t>
  </si>
  <si>
    <t>ETCP Certified Rigger – Arena</t>
  </si>
  <si>
    <t>ENTCP003</t>
  </si>
  <si>
    <t>ETCP Certified Rigger – Theatre</t>
  </si>
  <si>
    <t>ESRIC001</t>
  </si>
  <si>
    <t>ArcGIS Desktop Entry</t>
  </si>
  <si>
    <t>ESRI</t>
  </si>
  <si>
    <t>ETAIN002</t>
  </si>
  <si>
    <t>Fiber Optics Installer (FOI)</t>
  </si>
  <si>
    <t>Electronics Technician Association International</t>
  </si>
  <si>
    <t>ETAIN008</t>
  </si>
  <si>
    <t>Associate Certified Electronics Technician (CETa)</t>
  </si>
  <si>
    <t>ETAIN009</t>
  </si>
  <si>
    <t>Data Cabling Installer Certification (DCIC)</t>
  </si>
  <si>
    <t>ETAIN010</t>
  </si>
  <si>
    <t>Fiber Optics Technician (FOT)</t>
  </si>
  <si>
    <t>ETAIN011</t>
  </si>
  <si>
    <t>Fiber Optics Technician-Outside Plant (FOT-OSP)</t>
  </si>
  <si>
    <t>ETAIN012</t>
  </si>
  <si>
    <t>Photonics Technician - Operator (PTO)</t>
  </si>
  <si>
    <t>ETAIN013</t>
  </si>
  <si>
    <t>Photonics Technician Specialist (PTS)</t>
  </si>
  <si>
    <t>ETAIN014</t>
  </si>
  <si>
    <t>Photovoltaic Installer (PVI) - Level 1</t>
  </si>
  <si>
    <t>ETAIN019</t>
  </si>
  <si>
    <t>Small Wind Installer (SWI) - Level 1</t>
  </si>
  <si>
    <t>ETAIN022</t>
  </si>
  <si>
    <t>Specialist in Precision Optics (SPO)</t>
  </si>
  <si>
    <t>ETAIN023</t>
  </si>
  <si>
    <t>Technician in Precision Optics (TPO)</t>
  </si>
  <si>
    <t>FASMB001</t>
  </si>
  <si>
    <t>Massage &amp; Bodywork Licensing Examination (MBLEx)</t>
  </si>
  <si>
    <t>Federation of State Massage Therapy Boards</t>
  </si>
  <si>
    <t>FDFCC001</t>
  </si>
  <si>
    <t>Licensed Funeral Director</t>
  </si>
  <si>
    <t>Florida Department of Financial Services, Division of Funeral, Cemetery &amp; Consumer Services</t>
  </si>
  <si>
    <t>FDLIC004</t>
  </si>
  <si>
    <t>Security Officer (Class D)</t>
  </si>
  <si>
    <t>Florida Department of Agriculture and Consumer Services, Division of Licensing</t>
  </si>
  <si>
    <t>FDMQA001</t>
  </si>
  <si>
    <t>Basic X-Ray Machine Operator</t>
  </si>
  <si>
    <t>Florida Department of Health</t>
  </si>
  <si>
    <t>FDMQA002</t>
  </si>
  <si>
    <t>Certified Nursing Assistant (CNA)</t>
  </si>
  <si>
    <t>FDMQA010</t>
  </si>
  <si>
    <t>Licensed Dental Hygienist</t>
  </si>
  <si>
    <t>FDMQA014</t>
  </si>
  <si>
    <t>Paramedic (EMT-P)</t>
  </si>
  <si>
    <t>FDMQA018</t>
  </si>
  <si>
    <t>Licensed Physical Therapist Assistant</t>
  </si>
  <si>
    <t>FDMQA025</t>
  </si>
  <si>
    <t>Licensed Optician</t>
  </si>
  <si>
    <t>FDMQA030</t>
  </si>
  <si>
    <t>911 Public Safety Telecommunicator</t>
  </si>
  <si>
    <t>FDMQA031</t>
  </si>
  <si>
    <t>Local Anesthesia for Dental Hygienists</t>
  </si>
  <si>
    <t>FEDAA001</t>
  </si>
  <si>
    <t>FAA Air Traffic Control Specialist</t>
  </si>
  <si>
    <t>Federal Aviation Administration</t>
  </si>
  <si>
    <t>FEDAA002</t>
  </si>
  <si>
    <t>FAA Aviation Maintenance Technician - General</t>
  </si>
  <si>
    <t>FEDAA004</t>
  </si>
  <si>
    <t>FAA Aviation Mechanic Technician - Airframe</t>
  </si>
  <si>
    <t>FEDAA005</t>
  </si>
  <si>
    <t>FAA Certified Flight Instructor License</t>
  </si>
  <si>
    <t>FEDAA006</t>
  </si>
  <si>
    <t>FAA Commercial Pilot</t>
  </si>
  <si>
    <t>FEDAA010</t>
  </si>
  <si>
    <t>FAA Aviation Maintenance Technician - Powerplant</t>
  </si>
  <si>
    <t>FEDAA011</t>
  </si>
  <si>
    <t>FAA Private Pilot</t>
  </si>
  <si>
    <t>FEDAA013</t>
  </si>
  <si>
    <t>FAA Ground School</t>
  </si>
  <si>
    <t>FEDCC001</t>
  </si>
  <si>
    <t>FCC General Radiotelephone Operator License (PG)</t>
  </si>
  <si>
    <t>Federal Communications Commission</t>
  </si>
  <si>
    <t>FLADA001</t>
  </si>
  <si>
    <t>Florida Automobile Dealers Association (FADA) Certified Technician</t>
  </si>
  <si>
    <t>Florida Automobile Dealers Association</t>
  </si>
  <si>
    <t>FLDAS002</t>
  </si>
  <si>
    <t>License - Customer Representative (4-40)</t>
  </si>
  <si>
    <t>Florida Department of Financial Services, Division of Agent and Agency Services</t>
  </si>
  <si>
    <t>FLDAS003</t>
  </si>
  <si>
    <t>License - General Lines Agent (2-20)</t>
  </si>
  <si>
    <t>FLDAS006</t>
  </si>
  <si>
    <t>License - Life, Health and Annuities</t>
  </si>
  <si>
    <t>FLDCF001</t>
  </si>
  <si>
    <t>Director Credential</t>
  </si>
  <si>
    <t>Florida Department of Children and Families, Child Care Services</t>
  </si>
  <si>
    <t>FLDCF003</t>
  </si>
  <si>
    <t>Florida Child Care Professional Credential</t>
  </si>
  <si>
    <t>FLDCF005</t>
  </si>
  <si>
    <t>Staff Credential</t>
  </si>
  <si>
    <t>FLDCF006</t>
  </si>
  <si>
    <t>VPK Director Credential</t>
  </si>
  <si>
    <t>FLDDL001</t>
  </si>
  <si>
    <t>Commercial Driver License (CDL)</t>
  </si>
  <si>
    <t>Florida Department of Highway Safety and Motor Vehicles, Division of Driver Licenses</t>
  </si>
  <si>
    <t>FLDEP001</t>
  </si>
  <si>
    <t>Wastewater Treatment Plant Operator Level A</t>
  </si>
  <si>
    <t>Florida Department of Environmental Protection</t>
  </si>
  <si>
    <t>FLDEP002</t>
  </si>
  <si>
    <t>Wastewater Treatment Plant Operator Level B</t>
  </si>
  <si>
    <t>FLDEP003</t>
  </si>
  <si>
    <t>Wastewater Treatment Plant Operator Level C</t>
  </si>
  <si>
    <t>FLDEP004</t>
  </si>
  <si>
    <t>Water Treatment Plant Operator Level A</t>
  </si>
  <si>
    <t>FLDEP005</t>
  </si>
  <si>
    <t>Water Treatment Plant Operator Level B</t>
  </si>
  <si>
    <t>FLDEP006</t>
  </si>
  <si>
    <t>Water Treatment Plant Operator Level C</t>
  </si>
  <si>
    <t>FLDLE001</t>
  </si>
  <si>
    <t>Auxiliary Law Enforcement Officer</t>
  </si>
  <si>
    <t>Florida Department of Law Enforcement, Criminal Justice Standards and Training Commission</t>
  </si>
  <si>
    <t>FLDLE002</t>
  </si>
  <si>
    <t>Correctional Officer</t>
  </si>
  <si>
    <t>FLDLE003</t>
  </si>
  <si>
    <t>Correctional Probation Officer</t>
  </si>
  <si>
    <t>FLDLE004</t>
  </si>
  <si>
    <t>Law Enforcement Officer</t>
  </si>
  <si>
    <t>FLDOE001</t>
  </si>
  <si>
    <t>Early Childhood Professional Certificate (ECPC)</t>
  </si>
  <si>
    <t>Florida Department of Education</t>
  </si>
  <si>
    <t>FLDOE002</t>
  </si>
  <si>
    <t>School Age Professional Certificate (SAPC)</t>
  </si>
  <si>
    <t>FLDOP001</t>
  </si>
  <si>
    <t>Barber</t>
  </si>
  <si>
    <t>Florida Department of Business and Professional Regulation, Division of Professions</t>
  </si>
  <si>
    <t>FLDOP002</t>
  </si>
  <si>
    <t>Cosmetologist</t>
  </si>
  <si>
    <t>FLDOP007</t>
  </si>
  <si>
    <t>Restricted Barber</t>
  </si>
  <si>
    <t>FLDOP008</t>
  </si>
  <si>
    <t>Nail Specialist</t>
  </si>
  <si>
    <t>FLDOP009</t>
  </si>
  <si>
    <t>Facial Specialist</t>
  </si>
  <si>
    <t>FLDOT001</t>
  </si>
  <si>
    <t>Maintenance of Traffic (MOT) Certification</t>
  </si>
  <si>
    <t>Florida Department of Transportation</t>
  </si>
  <si>
    <t>FLFBR001</t>
  </si>
  <si>
    <t>Agritechnology Specialist Certification</t>
  </si>
  <si>
    <t>Agricultural Education Services and Technology Inc.</t>
  </si>
  <si>
    <t>FLFBR005</t>
  </si>
  <si>
    <t>Animal Science Specialist Certification</t>
  </si>
  <si>
    <t>FLFBR007</t>
  </si>
  <si>
    <t>Agriculture Associate Certification</t>
  </si>
  <si>
    <t>FLSFM002</t>
  </si>
  <si>
    <t>Certified Fire Fighter</t>
  </si>
  <si>
    <t>Florida Department of Financial Services, State Fire Marshal, Bureau of Fire Standards &amp; Training</t>
  </si>
  <si>
    <t>FLSFM005</t>
  </si>
  <si>
    <t>Fire Fighter I</t>
  </si>
  <si>
    <t>FLSFM006</t>
  </si>
  <si>
    <t>Fire Fighter II</t>
  </si>
  <si>
    <t>FLSFM007</t>
  </si>
  <si>
    <t>Fire Safety Inspector I</t>
  </si>
  <si>
    <t>FLSFM013</t>
  </si>
  <si>
    <t>Fire Officer I</t>
  </si>
  <si>
    <t>FLSFM014</t>
  </si>
  <si>
    <t>Fire Officer II</t>
  </si>
  <si>
    <t>FLSFM016</t>
  </si>
  <si>
    <t>Fire Safety Inspector</t>
  </si>
  <si>
    <t>FLSFM018</t>
  </si>
  <si>
    <t>Fire Instructor I</t>
  </si>
  <si>
    <t>FLVMA002</t>
  </si>
  <si>
    <t>Certified Veterinary Assistant (CVA)</t>
  </si>
  <si>
    <t>Florida Veterinary Medical Association</t>
  </si>
  <si>
    <t>FNGLA001</t>
  </si>
  <si>
    <t>Certified Horticulture Professional</t>
  </si>
  <si>
    <t>Florida Nursery Growers and Landscape Association</t>
  </si>
  <si>
    <t>FNGLA002</t>
  </si>
  <si>
    <t>Certified Landscape Contractor</t>
  </si>
  <si>
    <t>FNGLA003</t>
  </si>
  <si>
    <t>FNGLA004</t>
  </si>
  <si>
    <t>Certified Landscape Technician</t>
  </si>
  <si>
    <t>FPARA001</t>
  </si>
  <si>
    <t>Certified Florida Paralegal</t>
  </si>
  <si>
    <t>Paralegal Association of Florida</t>
  </si>
  <si>
    <t>GLIAC001</t>
  </si>
  <si>
    <t>GIAC Certified Forensic Analyst (GCFA)</t>
  </si>
  <si>
    <t>Global Information Assurance Certification</t>
  </si>
  <si>
    <t>GLIAC002</t>
  </si>
  <si>
    <t>GIAC Certified Forensic Examiner (GCFE)</t>
  </si>
  <si>
    <t>GLIAC003</t>
  </si>
  <si>
    <t>GIAC Certified UNIX Security Administrator (GCUX)</t>
  </si>
  <si>
    <t>GLIAC004</t>
  </si>
  <si>
    <t>GIAC Information Security Fundamentals (GISF)</t>
  </si>
  <si>
    <t>GLIAC005</t>
  </si>
  <si>
    <t>GIAC Security Essentials (GSEC)</t>
  </si>
  <si>
    <t>GRBCI002</t>
  </si>
  <si>
    <t>LEED Green Associate</t>
  </si>
  <si>
    <t>Green Building Certification Institute</t>
  </si>
  <si>
    <t>HBINS003</t>
  </si>
  <si>
    <t>HBI Pre-Apprenticeship Certificate Training (PACT), Carpentry</t>
  </si>
  <si>
    <t>Home Builders Institute</t>
  </si>
  <si>
    <t>HBINS004</t>
  </si>
  <si>
    <t>HBI Pre-Apprenticeship Certificate Training (PACT), Core</t>
  </si>
  <si>
    <t>HBINS005</t>
  </si>
  <si>
    <t>HBI Pre-Apprenticeship Certificate Training (PACT), Core Green</t>
  </si>
  <si>
    <t>HBINS006</t>
  </si>
  <si>
    <t>HBI Pre-Apprenticeship Certificate Training (PACT), Electrical</t>
  </si>
  <si>
    <t>HIMSS001</t>
  </si>
  <si>
    <t>HVACE001</t>
  </si>
  <si>
    <t>HVAC Excellence Employment Ready - Heat Pump</t>
  </si>
  <si>
    <t>HVAC Excellence</t>
  </si>
  <si>
    <t>HVACE002</t>
  </si>
  <si>
    <t>HVAC Excellence EmploymentReady - Air Conditioning</t>
  </si>
  <si>
    <t>HVACE003</t>
  </si>
  <si>
    <t>HVAC Excellence Employment Ready - Light Commercial Air Conditioning</t>
  </si>
  <si>
    <t>HVACE004</t>
  </si>
  <si>
    <t>HVAC Excellence Employment Ready - Electric Heat</t>
  </si>
  <si>
    <t>HVACE005</t>
  </si>
  <si>
    <t>HVAC Excellence Employment Ready - Light Commercial Refrigeration</t>
  </si>
  <si>
    <t>HVACE006</t>
  </si>
  <si>
    <t>HVAC Excellence Employment Ready - Gas Heat</t>
  </si>
  <si>
    <t>HVACE011</t>
  </si>
  <si>
    <t>HVAC Excellence Employment Ready - Electrical</t>
  </si>
  <si>
    <t>IACRB001</t>
  </si>
  <si>
    <t>Certified Computer Forensics Examiner (CCFE)</t>
  </si>
  <si>
    <t>Information Assurance Certification Review Board</t>
  </si>
  <si>
    <t>IASSC001</t>
  </si>
  <si>
    <t>IASSC Certified Black Belt</t>
  </si>
  <si>
    <t>ICOEC002</t>
  </si>
  <si>
    <t>Certified Ethical Hacker (CEH)</t>
  </si>
  <si>
    <t>EC-Council</t>
  </si>
  <si>
    <t>ICOEC003</t>
  </si>
  <si>
    <t>Computer Hacking Forensic Investigator (CHFI)</t>
  </si>
  <si>
    <t>ICOEC004</t>
  </si>
  <si>
    <t>Certified Security Analyst (ECSA)</t>
  </si>
  <si>
    <t>ICOEC005</t>
  </si>
  <si>
    <t>EC-Council Cyber Forensics Associate</t>
  </si>
  <si>
    <t>ICOEC006</t>
  </si>
  <si>
    <t>EC-Council Ethical Hacker Associate</t>
  </si>
  <si>
    <t>IECON001</t>
  </si>
  <si>
    <t>Field Service Engineer - Low Voltage Systems</t>
  </si>
  <si>
    <t>Independent Electrical Contractors</t>
  </si>
  <si>
    <t>IECON002</t>
  </si>
  <si>
    <t>Field Service Engineer - Voice-Data-Video</t>
  </si>
  <si>
    <t>IECON003</t>
  </si>
  <si>
    <t>Journeyman Electrician</t>
  </si>
  <si>
    <t>IECON004</t>
  </si>
  <si>
    <t>Residential Wireman</t>
  </si>
  <si>
    <t>IGCEM001</t>
  </si>
  <si>
    <t>Certified Assistant Turf Equipment Technician</t>
  </si>
  <si>
    <t>International Golf Course Equipment Managers Association</t>
  </si>
  <si>
    <t>IHKBZ001</t>
  </si>
  <si>
    <t>CNC Production Specialist</t>
  </si>
  <si>
    <t>IHK-Bildungszentrum</t>
  </si>
  <si>
    <t>IISSC001</t>
  </si>
  <si>
    <t>CISSP- Information Systems Security Management Professional (CISSP-ISSMP)</t>
  </si>
  <si>
    <t>International Information Systems Security Certification Consortium, Inc.</t>
  </si>
  <si>
    <t>IISSC002</t>
  </si>
  <si>
    <t>Systems Security Certified Practitioner (SSCP)</t>
  </si>
  <si>
    <t>IISSC003</t>
  </si>
  <si>
    <t>Certified Cyber Forensics Professional (CCFP)</t>
  </si>
  <si>
    <t>IISSC004</t>
  </si>
  <si>
    <t>Certified Information Systems Security Professional (CISSP)</t>
  </si>
  <si>
    <t>INSOC002</t>
  </si>
  <si>
    <t>Certified Automation Professional (CAP)</t>
  </si>
  <si>
    <t>International Society of Automation</t>
  </si>
  <si>
    <t>INSOC005</t>
  </si>
  <si>
    <t>Certified Control Systems Technician (CCST) - Level 3</t>
  </si>
  <si>
    <t>INTUT001</t>
  </si>
  <si>
    <t>Quickbooks Certified User</t>
  </si>
  <si>
    <t>Intuit</t>
  </si>
  <si>
    <t>IOEEE002</t>
  </si>
  <si>
    <t>Certified Software Development Associate (CSDA)</t>
  </si>
  <si>
    <t>IEEE Computer Society</t>
  </si>
  <si>
    <t>ISCET001</t>
  </si>
  <si>
    <t>Associate Level Certified Electronic Technician</t>
  </si>
  <si>
    <t>International Society for Certified Electronics Technicians</t>
  </si>
  <si>
    <t>ISCET002</t>
  </si>
  <si>
    <t>Electronics System Associate (ESA)</t>
  </si>
  <si>
    <t>JCAHO001</t>
  </si>
  <si>
    <t>Certified Ophthalmic Medical Technologist (COMT)</t>
  </si>
  <si>
    <t>Joint Commission on Allied Health Personnel in Ophthalmology (JCAHPO)</t>
  </si>
  <si>
    <t>JCAHO002</t>
  </si>
  <si>
    <t>Certified Ophthalmic Technician (COT)</t>
  </si>
  <si>
    <t>LINPI001</t>
  </si>
  <si>
    <t>Linux Essentials 010</t>
  </si>
  <si>
    <t>Linux Professional Institute</t>
  </si>
  <si>
    <t>MANSI001</t>
  </si>
  <si>
    <t>Manufacturing Technician 1 (MT1)</t>
  </si>
  <si>
    <t>Manufacturing Skills Institute (MSI)</t>
  </si>
  <si>
    <t>MICRO017</t>
  </si>
  <si>
    <t>Microsoft Office Specialist Master</t>
  </si>
  <si>
    <t>Microsoft Corporation</t>
  </si>
  <si>
    <t>MICRO052</t>
  </si>
  <si>
    <t>MICRO069</t>
  </si>
  <si>
    <t>Microsoft Office Specialist (MOS) Bundle Certification (3 of 6)</t>
  </si>
  <si>
    <t>MICRO070</t>
  </si>
  <si>
    <t>Microsoft Technology Associate (MTA) - Database Administration Fundamentals</t>
  </si>
  <si>
    <t>MICRO074</t>
  </si>
  <si>
    <t>Microsoft Technology Associate (MTA) - Software Development Fundamentals</t>
  </si>
  <si>
    <t>MICRO076</t>
  </si>
  <si>
    <t>Microsoft Technology Associate (MTA) - Windows OS Fundamentals</t>
  </si>
  <si>
    <t>MICRO077</t>
  </si>
  <si>
    <t>Microsoft Technology Associate (MTA) - Security Fundamentals</t>
  </si>
  <si>
    <t>MICRO078</t>
  </si>
  <si>
    <t>Microsoft Technology Associate (MTA) - Networking Fundamentals</t>
  </si>
  <si>
    <t>MICRO080</t>
  </si>
  <si>
    <t>Microsoft Technology Associate (MTA) - HTML5 Application Developer Fundamentals</t>
  </si>
  <si>
    <t>MICRO082</t>
  </si>
  <si>
    <t>Microsoft Certified Solutions Associate (MCSA) - SQL Server 2012</t>
  </si>
  <si>
    <t>MICRO086</t>
  </si>
  <si>
    <t>MICRO089</t>
  </si>
  <si>
    <t>Microsoft Certified Solutions Expert (MCSE) - Data Platform</t>
  </si>
  <si>
    <t>MICRO101</t>
  </si>
  <si>
    <t>Microsoft Technology Associate (MTA) - Software Testing Fundamentals</t>
  </si>
  <si>
    <t>MICRO102</t>
  </si>
  <si>
    <t>Microsoft Technology Associate (MTA) - Mobility and Devices Fundamentals</t>
  </si>
  <si>
    <t>MICRO106</t>
  </si>
  <si>
    <t>MICRO107</t>
  </si>
  <si>
    <t>Microsoft Certified Solutions Expert (MCSE) - Data Management and Analytics</t>
  </si>
  <si>
    <t>MICRO111</t>
  </si>
  <si>
    <t>Microsoft Certified Solutions Developer (MCSD) - App Builder</t>
  </si>
  <si>
    <t>MICRO112</t>
  </si>
  <si>
    <t>Microsoft Technology Associate (MTA) - Introduction to Programming Using Python</t>
  </si>
  <si>
    <t>MICRO114</t>
  </si>
  <si>
    <t>Microsoft Technology Associate (MTA) - Introduction to Programming Using Java</t>
  </si>
  <si>
    <t>MICRO115</t>
  </si>
  <si>
    <t>Microsoft Technology Associate (MTA) - Windows Server Administration Fundamentals</t>
  </si>
  <si>
    <t>MSSCN001</t>
  </si>
  <si>
    <t>MSSC Certified Production Technician (CPT)</t>
  </si>
  <si>
    <t>Manufacturing Skills Standards Council (MSSC)</t>
  </si>
  <si>
    <t>MSSCN002</t>
  </si>
  <si>
    <t>MSSC Certified Logistics Technician (CLT)</t>
  </si>
  <si>
    <t>NACFS001</t>
  </si>
  <si>
    <t>Modeling &amp; Simulation (M&amp;S) Certification</t>
  </si>
  <si>
    <t>National Center for Simulation</t>
  </si>
  <si>
    <t>NASME001</t>
  </si>
  <si>
    <t>NASM Certified Personal Trainer (CPT)</t>
  </si>
  <si>
    <t>National Academy of Sports Medicine</t>
  </si>
  <si>
    <t>NATEX001</t>
  </si>
  <si>
    <t>Air Conditioning Service Technician</t>
  </si>
  <si>
    <t>North American Technician Excellence</t>
  </si>
  <si>
    <t>NATEX002</t>
  </si>
  <si>
    <t>Air Conditioning Installation Specialization</t>
  </si>
  <si>
    <t>NATEX003</t>
  </si>
  <si>
    <t>Air to Air Heat Pump Installation Technician</t>
  </si>
  <si>
    <t>NATEX004</t>
  </si>
  <si>
    <t>Air to Air Heat Pump Service Technician</t>
  </si>
  <si>
    <t>NATHA002</t>
  </si>
  <si>
    <t>Certified EKG Technician (CET)</t>
  </si>
  <si>
    <t>National Healthcareer Association</t>
  </si>
  <si>
    <t>NATHA003</t>
  </si>
  <si>
    <t>Certified Medical Administrative Assistant (CMAA)</t>
  </si>
  <si>
    <t>NATHA006</t>
  </si>
  <si>
    <t>Certified Patient Care Technician (CPCT)</t>
  </si>
  <si>
    <t>NATHA007</t>
  </si>
  <si>
    <t>Certified Phlebotomy Technician (CPT)</t>
  </si>
  <si>
    <t>NATHA008</t>
  </si>
  <si>
    <t>Certified Billing &amp; Coding Specialist (CBCS)</t>
  </si>
  <si>
    <t>NATHA009</t>
  </si>
  <si>
    <t>Certified Clinical Medical Assistant (CCMA)</t>
  </si>
  <si>
    <t>NATHA010</t>
  </si>
  <si>
    <t>Certified Pharmacy Technician (CPhT)</t>
  </si>
  <si>
    <t>NATHA011</t>
  </si>
  <si>
    <t>Certified Electronic Health Record Specialist (CEHRS)</t>
  </si>
  <si>
    <t>NBCHT001</t>
  </si>
  <si>
    <t>Colon Hydrotherapy Certification Exam</t>
  </si>
  <si>
    <t>National Board for Colon Hydrotherapy</t>
  </si>
  <si>
    <t>NBCOT001</t>
  </si>
  <si>
    <t>Orthopaedic Technologist Certified (OTC)</t>
  </si>
  <si>
    <t>National Board for Certification of Orthopaedic Technologists</t>
  </si>
  <si>
    <t>NBFOT001</t>
  </si>
  <si>
    <t>Certified Occupational Therapy Assistant</t>
  </si>
  <si>
    <t>National Board for Certification in Occupational Therapy</t>
  </si>
  <si>
    <t>NBFRC001</t>
  </si>
  <si>
    <t>Certified Respiratory Therapist (CRT)</t>
  </si>
  <si>
    <t>National Board for Respiratory Care</t>
  </si>
  <si>
    <t>NBFRC002</t>
  </si>
  <si>
    <t>Registered Respiratory Therapist (RRT)</t>
  </si>
  <si>
    <t>NBTMB001</t>
  </si>
  <si>
    <t>Certified Massage Therapist</t>
  </si>
  <si>
    <t>National Certification Board of Therapeutic Massage and Bodywork</t>
  </si>
  <si>
    <t>NCATT001</t>
  </si>
  <si>
    <t>National Center for Aerospace and Transportation Technologies (NCATT)</t>
  </si>
  <si>
    <t>NCATT003</t>
  </si>
  <si>
    <t>Aerospace / Aircraft Assembly (AAA)</t>
  </si>
  <si>
    <t>National Center for Construction Education &amp; Research (NCCER)</t>
  </si>
  <si>
    <t>NCCER201</t>
  </si>
  <si>
    <t>NCCER Carpentry - Level 1 (Postsecondary)</t>
  </si>
  <si>
    <t>NCCER202</t>
  </si>
  <si>
    <t>NCCER Carpentry - Level 2 (Postsecondary)</t>
  </si>
  <si>
    <t>NCCER203</t>
  </si>
  <si>
    <t>NCCER Carpentry - Level 3 (Postsecondary)</t>
  </si>
  <si>
    <t>NCCER204</t>
  </si>
  <si>
    <t>NCCER Carpentry - Level 4 (Postsecondary)</t>
  </si>
  <si>
    <t>NCCER205</t>
  </si>
  <si>
    <t>NCCER Concrete Finishing - Level 1 (Postsecondary)</t>
  </si>
  <si>
    <t>NCCER206</t>
  </si>
  <si>
    <t>NCCER Concrete Finishing - Level 2 (Postsecondary)</t>
  </si>
  <si>
    <t>NCCER207</t>
  </si>
  <si>
    <t>NCCER Construction Technology (Postsecondary)</t>
  </si>
  <si>
    <t>NCCER208</t>
  </si>
  <si>
    <t>NCCER Electrical - Level 1 (Postsecondary)</t>
  </si>
  <si>
    <t>NCCER209</t>
  </si>
  <si>
    <t>NCCER Electrical - Level 2 (Postsecondary)</t>
  </si>
  <si>
    <t>NCCER210</t>
  </si>
  <si>
    <t>NCCER Electrical - Level 3 (Postsecondary)</t>
  </si>
  <si>
    <t>NCCER211</t>
  </si>
  <si>
    <t>NCCER Electrical - Level 4 (Postsecondary)</t>
  </si>
  <si>
    <t>NCCER212</t>
  </si>
  <si>
    <t>NCCER Electronic Systems Technician - Level 1 (Postsecondary)</t>
  </si>
  <si>
    <t>NCCER213</t>
  </si>
  <si>
    <t>NCCER Electronic Systems Technician - Level 2 (Postsecondary)</t>
  </si>
  <si>
    <t>NCCER214</t>
  </si>
  <si>
    <t>NCCER Electronic Systems Technician - Level 3 (Postsecondary)</t>
  </si>
  <si>
    <t>NCCER215</t>
  </si>
  <si>
    <t>NCCER Electronic Systems Technician - Level 4 (Postsecondary)</t>
  </si>
  <si>
    <t>NCCER216</t>
  </si>
  <si>
    <t>NCCER Heavy Equipment Operations - Level 1 (Postsecondary)</t>
  </si>
  <si>
    <t>NCCER217</t>
  </si>
  <si>
    <t>NCCER Heavy Equipment Operations - Level 2 (Postsecondary)</t>
  </si>
  <si>
    <t>NCCER218</t>
  </si>
  <si>
    <t>NCCER Heavy Equipment Operations - Level 3 (Postsecondary)</t>
  </si>
  <si>
    <t>NCCER219</t>
  </si>
  <si>
    <t>NCCER HVAC - Level 1 (Postsecondary)</t>
  </si>
  <si>
    <t>NCCER220</t>
  </si>
  <si>
    <t>NCCER HVAC - Level 2 (Postsecondary)</t>
  </si>
  <si>
    <t>NCCER221</t>
  </si>
  <si>
    <t>NCCER HVAC - Level 3 (Postsecondary)</t>
  </si>
  <si>
    <t>NCCER222</t>
  </si>
  <si>
    <t>NCCER HVAC - Level 4 (Postsecondary)</t>
  </si>
  <si>
    <t>NCCER223</t>
  </si>
  <si>
    <t>NCCER Industrial Maintenance Mechanic - Level 1 (Postsecondary)</t>
  </si>
  <si>
    <t>NCCER224</t>
  </si>
  <si>
    <t>NCCER Industrial Maintenance Mechanic - Level 2 (Postsecondary)</t>
  </si>
  <si>
    <t>NCCER225</t>
  </si>
  <si>
    <t>NCCER Industrial Maintenance Mechanic - Level 3 (Postsecondary)</t>
  </si>
  <si>
    <t>NCCER231</t>
  </si>
  <si>
    <t>NCCER Insulating - Level 3 (Postsecondary)</t>
  </si>
  <si>
    <t>NCCER234</t>
  </si>
  <si>
    <t>NCCER Ironworking - Level 3 (Postsecondary)</t>
  </si>
  <si>
    <t>NCCER235</t>
  </si>
  <si>
    <t>NCCER Masonry - Level 1 (Postsecondary)</t>
  </si>
  <si>
    <t>NCCER236</t>
  </si>
  <si>
    <t>NCCER Masonry - Level 2 (Postsecondary)</t>
  </si>
  <si>
    <t>NCCER237</t>
  </si>
  <si>
    <t>NCCER Masonry - Level 3 (Postsecondary)</t>
  </si>
  <si>
    <t>NCCER238</t>
  </si>
  <si>
    <t>NCCER Millwright - Level 1 (Postsecondary)</t>
  </si>
  <si>
    <t>NCCER239</t>
  </si>
  <si>
    <t>NCCER Millwright - Level 2 (Postsecondary)</t>
  </si>
  <si>
    <t>NCCER240</t>
  </si>
  <si>
    <t>NCCER Millwright - Level 3 (Postsecondary)</t>
  </si>
  <si>
    <t>NCCER241</t>
  </si>
  <si>
    <t>NCCER Millwright - Level 4 (Postsecondary)</t>
  </si>
  <si>
    <t>NCCER242</t>
  </si>
  <si>
    <t>NCCER Millwright - Level 5 (Postsecondary)</t>
  </si>
  <si>
    <t>NCCER243</t>
  </si>
  <si>
    <t>NCCER Painting - Level 1 (Postsecondary)</t>
  </si>
  <si>
    <t>NCCER244</t>
  </si>
  <si>
    <t>NCCER Painting - Level 2 (Postsecondary)</t>
  </si>
  <si>
    <t>NCCER245</t>
  </si>
  <si>
    <t>NCCER Painting - Level 3 (Postsecondary)</t>
  </si>
  <si>
    <t>NCCER249</t>
  </si>
  <si>
    <t>NCCER Pipefitting - Level 4 (Postsecondary)</t>
  </si>
  <si>
    <t>NCCER250</t>
  </si>
  <si>
    <t>NCCER Plumbing - Level 1 (Postsecondary)</t>
  </si>
  <si>
    <t>NCCER251</t>
  </si>
  <si>
    <t>NCCER Plumbing - Level 2 (Postsecondary)</t>
  </si>
  <si>
    <t>NCCER252</t>
  </si>
  <si>
    <t>NCCER Plumbing - Level 3 (Postsecondary)</t>
  </si>
  <si>
    <t>NCCER253</t>
  </si>
  <si>
    <t>NCCER Plumbing - Level 4 (Postsecondary)</t>
  </si>
  <si>
    <t>NCCER254</t>
  </si>
  <si>
    <t>NCCER Project Management (Postsecondary)</t>
  </si>
  <si>
    <t>NCCER255</t>
  </si>
  <si>
    <t>NCCER Sheet Metal - Level 1 (Postsecondary)</t>
  </si>
  <si>
    <t>NCCER258</t>
  </si>
  <si>
    <t>NCCER Sheet Metal - Level 4 (Postsecondary)</t>
  </si>
  <si>
    <t>NCCER262</t>
  </si>
  <si>
    <t>NCCER Sprinkler Fitting Level 4 (Postsecondary)</t>
  </si>
  <si>
    <t>NCCER263</t>
  </si>
  <si>
    <t>NCCER Welding - Level 1 (Postsecondary)</t>
  </si>
  <si>
    <t>NCCER264</t>
  </si>
  <si>
    <t>NCCER Welding - Level 2 (Postsecondary)</t>
  </si>
  <si>
    <t>NCCER265</t>
  </si>
  <si>
    <t>NCCER Welding - Level 3 (Postsecondary)</t>
  </si>
  <si>
    <t>NCCER266</t>
  </si>
  <si>
    <t>NCCER Industrial Maintenance Mechanic - Level 4 (Postsecondary)</t>
  </si>
  <si>
    <t>NCCER267</t>
  </si>
  <si>
    <t>NCCER Industrial Maintenance, Electrical &amp; Instrumentation Technician - Level 4 (Postsecondary)</t>
  </si>
  <si>
    <t>NCDLT001</t>
  </si>
  <si>
    <t>Certified Dental Technician</t>
  </si>
  <si>
    <t>National Board for Certification in Dental Laboratory Technology</t>
  </si>
  <si>
    <t>NCFCT001</t>
  </si>
  <si>
    <t>Certified ECG Technician</t>
  </si>
  <si>
    <t>National Center for Competency Testing</t>
  </si>
  <si>
    <t>NCFCT003</t>
  </si>
  <si>
    <t>NCFCT004</t>
  </si>
  <si>
    <t>Tech in Surgery - Certified (NCCT)</t>
  </si>
  <si>
    <t>NCFCT005</t>
  </si>
  <si>
    <t>Medical Assistant</t>
  </si>
  <si>
    <t>NCFCT006</t>
  </si>
  <si>
    <t>National Certified Insurance and Coding Specialist (NCICS)</t>
  </si>
  <si>
    <t>NCFCT007</t>
  </si>
  <si>
    <t>National Certified Medical Office Assistant (NCMOA)</t>
  </si>
  <si>
    <t>NCFCT008</t>
  </si>
  <si>
    <t>National Certified Patient Care Technician (NCPCT)</t>
  </si>
  <si>
    <t>NCMCA001</t>
  </si>
  <si>
    <t>Certified Board for Sterile Processing and Distribution</t>
  </si>
  <si>
    <t>National Commission for Certifying Agencies</t>
  </si>
  <si>
    <t>NCRAS001</t>
  </si>
  <si>
    <t>Certified Broadcast Captioner</t>
  </si>
  <si>
    <t>National Court Reporters Association</t>
  </si>
  <si>
    <t>NCRAS003</t>
  </si>
  <si>
    <t>Professional Reporter</t>
  </si>
  <si>
    <t>NCSAF001</t>
  </si>
  <si>
    <t>Certified Strength Coach</t>
  </si>
  <si>
    <t>National Council on Strength and Fitness (NCSF)</t>
  </si>
  <si>
    <t>NCSAF002</t>
  </si>
  <si>
    <t>NCSAF003</t>
  </si>
  <si>
    <t>Sport Nutrition Specialist</t>
  </si>
  <si>
    <t>NCSBN001</t>
  </si>
  <si>
    <t>National Licensed Registered Nurse (NCLEX-RN)</t>
  </si>
  <si>
    <t>National Council of State Boards of Nursing</t>
  </si>
  <si>
    <t>NCSBN002</t>
  </si>
  <si>
    <t>National Licensed Practical Nurse (NCLEX-PN)</t>
  </si>
  <si>
    <t>NIASE001</t>
  </si>
  <si>
    <t>National Institute for Automotive Service Excellence</t>
  </si>
  <si>
    <t>NIASE005</t>
  </si>
  <si>
    <t>ASE Automobile/Light Truck Technician: Automatic Transmission/Transaxle (A2)</t>
  </si>
  <si>
    <t>NIASE007</t>
  </si>
  <si>
    <t>ASE Automobile/Light Truck Technician: Brakes (A5)</t>
  </si>
  <si>
    <t>NIASE008</t>
  </si>
  <si>
    <t>ASE Automobile/Light Truck Technician: Electrical/Electronic Systems (A6)</t>
  </si>
  <si>
    <t>NIASE009</t>
  </si>
  <si>
    <t>ASE Automobile/Light Truck Technician: Engine Performance (A8)</t>
  </si>
  <si>
    <t>NIASE010</t>
  </si>
  <si>
    <t>ASE Automobile/Light Truck Technician: Engine Repair (A1)</t>
  </si>
  <si>
    <t>NIASE011</t>
  </si>
  <si>
    <t>ASE Automobile/Light Truck Technician: Heating and Air Conditioning (A7)</t>
  </si>
  <si>
    <t>NIASE012</t>
  </si>
  <si>
    <t>ASE Automobile/Light Truck Technician: Manual Drive Train and Axles (A3)</t>
  </si>
  <si>
    <t>NIASE014</t>
  </si>
  <si>
    <t>ASE Automobile/Light Truck Technician: Suspension and Steering (A4)</t>
  </si>
  <si>
    <t>NIASE016</t>
  </si>
  <si>
    <t>ASE Medium/Heavy Truck Technician: Brakes (T4)</t>
  </si>
  <si>
    <t>NIASE017</t>
  </si>
  <si>
    <t>ASE Collision Repair and Refinishing Technician: Mechanical and Electrical Components (B5)</t>
  </si>
  <si>
    <t>NIASE018</t>
  </si>
  <si>
    <t>NIASE020</t>
  </si>
  <si>
    <t>ASE Medium/Heavy Truck Technician: Diesel Engines (T2)</t>
  </si>
  <si>
    <t>NIASE021</t>
  </si>
  <si>
    <t>ASE Medium/Heavy Truck Technician: Drive Train (T3)</t>
  </si>
  <si>
    <t>NIASE023</t>
  </si>
  <si>
    <t>ASE Medium/Heavy Truck Technician: Electrical/Electronic Systems (T6)</t>
  </si>
  <si>
    <t>NIASE025</t>
  </si>
  <si>
    <t>NIASE026</t>
  </si>
  <si>
    <t>ASE Medium/Heavy Truck Technician: Heating, Ventilation, and A/C (HVAC) (T7)</t>
  </si>
  <si>
    <t>NIASE029</t>
  </si>
  <si>
    <t>ASE Collision Repair and Refinishing Technician: Painting and Refinishing (B2)</t>
  </si>
  <si>
    <t>NIASE031</t>
  </si>
  <si>
    <t>ASE Medium/Heavy Truck Technician: Preventive Maintenance Inspection (PMI) (T8)</t>
  </si>
  <si>
    <t>NIASE032</t>
  </si>
  <si>
    <t>NIASE033</t>
  </si>
  <si>
    <t>ASE Medium/Heavy Truck Technician: Suspension and Steering (T5)</t>
  </si>
  <si>
    <t>NIASE035</t>
  </si>
  <si>
    <t>ASE Master Collision Repair and Refinishing Technician</t>
  </si>
  <si>
    <t>NIASE053</t>
  </si>
  <si>
    <t>NIASE054</t>
  </si>
  <si>
    <t>NIASE055</t>
  </si>
  <si>
    <t>NIASE056</t>
  </si>
  <si>
    <t>NIASE057</t>
  </si>
  <si>
    <t>NIASE058</t>
  </si>
  <si>
    <t>NIASE059</t>
  </si>
  <si>
    <t>NIASE060</t>
  </si>
  <si>
    <t>NIASE061</t>
  </si>
  <si>
    <t>NIASE071</t>
  </si>
  <si>
    <t>NIASE076</t>
  </si>
  <si>
    <t>ASE Auto Maintenance and Light Repair (G1)</t>
  </si>
  <si>
    <t>NIASE094</t>
  </si>
  <si>
    <t>ASE Entry-level - Truck: Inspection, Maintenance, and Minor Repair (IM)</t>
  </si>
  <si>
    <t>NIFMS001</t>
  </si>
  <si>
    <t>NIMS Machining Level I - CNC Milling: Programming Setup &amp; Operations</t>
  </si>
  <si>
    <t>National Institute for Metalworking Skills (NIMS)</t>
  </si>
  <si>
    <t>NIFMS002</t>
  </si>
  <si>
    <t>NIMS Machining Level I - CNC Turning: Programming Setup &amp; Operations</t>
  </si>
  <si>
    <t>NIFMS003</t>
  </si>
  <si>
    <t>NIMS Machining Level II - EDM - Plunge</t>
  </si>
  <si>
    <t>NIFMS004</t>
  </si>
  <si>
    <t>NIMS Machining Level II - EDM - Wire</t>
  </si>
  <si>
    <t>NIFMS007</t>
  </si>
  <si>
    <t>NIFMS008</t>
  </si>
  <si>
    <t>NIMS Machining Level I - Turning Operations: Turning Between Centers</t>
  </si>
  <si>
    <t>NIFMS010</t>
  </si>
  <si>
    <t>NIMS Machining Level I - Turning Operations: Turning Chucking Skills</t>
  </si>
  <si>
    <t>NIFMS012</t>
  </si>
  <si>
    <t>NIFMS013</t>
  </si>
  <si>
    <t>NIMS Machining Level I - Drill Press Skills I</t>
  </si>
  <si>
    <t>NIFMS014</t>
  </si>
  <si>
    <t>NIMS Machining Level I - CNC Milling: Operations</t>
  </si>
  <si>
    <t>NIFMS016</t>
  </si>
  <si>
    <t>NIMS Machining Level I - Grinding Skills I</t>
  </si>
  <si>
    <t>NIFMS017</t>
  </si>
  <si>
    <t>NIMS Machining Level I - Manual Milling Skills I</t>
  </si>
  <si>
    <t>NIFMS018</t>
  </si>
  <si>
    <t>NIFMS019</t>
  </si>
  <si>
    <t>NIMS Machining Level II - CNC Milling Skills II</t>
  </si>
  <si>
    <t>NIFMS020</t>
  </si>
  <si>
    <t>NIFMS021</t>
  </si>
  <si>
    <t>NIMS Industrial Technology Maintenance Level 1 Bundle (9 Exams)</t>
  </si>
  <si>
    <t>NJATC001</t>
  </si>
  <si>
    <t>NJATC Electrical - Level 5</t>
  </si>
  <si>
    <t>National Joint Apprenticeship and Training Committee</t>
  </si>
  <si>
    <t>NMTCB001</t>
  </si>
  <si>
    <t>Certified Nuclear Medicine Technologist</t>
  </si>
  <si>
    <t>Nuclear Medicine Technology Certification Board</t>
  </si>
  <si>
    <t>NMTCB002</t>
  </si>
  <si>
    <t>NNCCO001</t>
  </si>
  <si>
    <t>Certified Clinical Hemodialysis Technician</t>
  </si>
  <si>
    <t>Nephrology Nursing Certification Commission</t>
  </si>
  <si>
    <t>National Restaurant Association Educational Foundation</t>
  </si>
  <si>
    <t>NRAEF002</t>
  </si>
  <si>
    <t>National ProStart Certificate of Achievement</t>
  </si>
  <si>
    <t>NRAEF003</t>
  </si>
  <si>
    <t>Certified Food Protection Manager (ServSafe®)</t>
  </si>
  <si>
    <t>NREMT001</t>
  </si>
  <si>
    <t>Emergency Medical Technician (EMT)</t>
  </si>
  <si>
    <t>National Registry of Emergency Medical Technicians</t>
  </si>
  <si>
    <t>NREMT004</t>
  </si>
  <si>
    <t>NRFSP001</t>
  </si>
  <si>
    <t>Certified Food Safety Manager</t>
  </si>
  <si>
    <t>National Registry of Food Safety Professionals</t>
  </si>
  <si>
    <t>NRFSP002</t>
  </si>
  <si>
    <t>HACCP Certification</t>
  </si>
  <si>
    <t>NSTSA001</t>
  </si>
  <si>
    <t>Certified Surgical Technologist (CST)</t>
  </si>
  <si>
    <t>National Board of Surgical Technologist and Surgical Assisting</t>
  </si>
  <si>
    <t>NSTSA002</t>
  </si>
  <si>
    <t>Certified Surgical First Assistant (CSFA)</t>
  </si>
  <si>
    <t>ORACL001</t>
  </si>
  <si>
    <t>Oracle Certified Associate (OCA): Database</t>
  </si>
  <si>
    <t>Oracle Corporation</t>
  </si>
  <si>
    <t>ORACL002</t>
  </si>
  <si>
    <t>Oracle Certified Professional (OCP): Database</t>
  </si>
  <si>
    <t>ORACL003</t>
  </si>
  <si>
    <t>Oracle Certified Master (OCM): Database</t>
  </si>
  <si>
    <t>ORACL004</t>
  </si>
  <si>
    <t>Oracle Certified Associate (OCA): Java Programmer</t>
  </si>
  <si>
    <t>ORACL005</t>
  </si>
  <si>
    <t>Oracle Certified Professional (OCP): Java Programmer</t>
  </si>
  <si>
    <t>ORACL006</t>
  </si>
  <si>
    <t>Oracle Certified Master (OCM): Java Developer</t>
  </si>
  <si>
    <t>ORACL007</t>
  </si>
  <si>
    <t>Oracle Certified Expert (OCE): Database SQL</t>
  </si>
  <si>
    <t>PRMIN001</t>
  </si>
  <si>
    <t>Project Management Professional (PMP)</t>
  </si>
  <si>
    <t>Project Management Institute</t>
  </si>
  <si>
    <t>PRMIN003</t>
  </si>
  <si>
    <t>Certified Associate in Project Management (CAPM)</t>
  </si>
  <si>
    <t>PROSO003</t>
  </si>
  <si>
    <t>Certified Internet Web (CIW) E-Commerce Specialist</t>
  </si>
  <si>
    <t>Certification Partners</t>
  </si>
  <si>
    <t>PROSO006</t>
  </si>
  <si>
    <t>Certified Internet Web (CIW) Database Design Specialist</t>
  </si>
  <si>
    <t>PROSO010</t>
  </si>
  <si>
    <t>Certified Internet Web (CIW) Web Security Professional</t>
  </si>
  <si>
    <t>PROSO016</t>
  </si>
  <si>
    <t>Certified Internet Web (CIW) Internet Business Associate</t>
  </si>
  <si>
    <t>PROSO017</t>
  </si>
  <si>
    <t>Certified Internet Web (CIW) JavaScript Specialist</t>
  </si>
  <si>
    <t>PROSO018</t>
  </si>
  <si>
    <t>Certified Internet Web (CIW) Network Technology Associate</t>
  </si>
  <si>
    <t>PROSO019</t>
  </si>
  <si>
    <t>Certified Internet Web (CIW) Perl Specialist</t>
  </si>
  <si>
    <t>PROSO020</t>
  </si>
  <si>
    <t>Certified Internet Web (CIW) Site Development Associate</t>
  </si>
  <si>
    <t>PROSO021</t>
  </si>
  <si>
    <t>Certified Internet Web (CIW) Web Design Professional</t>
  </si>
  <si>
    <t>PROSO022</t>
  </si>
  <si>
    <t>Certified Internet Web (CIW) Web Design Specialist</t>
  </si>
  <si>
    <t>PROSO023</t>
  </si>
  <si>
    <t>Certified Internet Web (CIW) Web Development Professional</t>
  </si>
  <si>
    <t>PROSO024</t>
  </si>
  <si>
    <t>Certified Internet Web (CIW) Web Foundations Associate</t>
  </si>
  <si>
    <t>PROSO025</t>
  </si>
  <si>
    <t>Certified Internet Web (CIW) Web Security Associate</t>
  </si>
  <si>
    <t>PROSO026</t>
  </si>
  <si>
    <t>Certified Internet Web (CIW) Web Security Specialist</t>
  </si>
  <si>
    <t>PROSO027</t>
  </si>
  <si>
    <t>Certified Internet Web (CIW) Advanced HTML5 &amp; CSS3 Specialist</t>
  </si>
  <si>
    <t>PROSO028</t>
  </si>
  <si>
    <t>Certified Internet Web (CIW) Data Analyst</t>
  </si>
  <si>
    <t>PROSO029</t>
  </si>
  <si>
    <t>Certified Internet Web (CIW) User Interface Designer</t>
  </si>
  <si>
    <t>PROSO030</t>
  </si>
  <si>
    <t>Certified Internet Web (CIW) Data Analyst Specialist</t>
  </si>
  <si>
    <t>PROSO031</t>
  </si>
  <si>
    <t>Certified Internet Web (CIW) Social Media Strategist</t>
  </si>
  <si>
    <t>PROSO032</t>
  </si>
  <si>
    <t>PTCBD001</t>
  </si>
  <si>
    <t>Pharmacy Technician</t>
  </si>
  <si>
    <t>Pharmacy Technician Certification Board</t>
  </si>
  <si>
    <t>SALES001</t>
  </si>
  <si>
    <t>Salesforce Certified Administrator</t>
  </si>
  <si>
    <t>Salesforce</t>
  </si>
  <si>
    <t>SMFEN001</t>
  </si>
  <si>
    <t>Lean Bronze Certification (LBC)</t>
  </si>
  <si>
    <t>Society of Manufacturing Engineers</t>
  </si>
  <si>
    <t>SMRPR001</t>
  </si>
  <si>
    <t>Certified Maintenance and Reliability Professional (CMRP)</t>
  </si>
  <si>
    <t>Society for Maintenance and Reliability Professionals</t>
  </si>
  <si>
    <t>SOCTE004</t>
  </si>
  <si>
    <t>Broadband Premises Installer (BPI)</t>
  </si>
  <si>
    <t>Society of Cable Telecommunications Engineers</t>
  </si>
  <si>
    <t>SOLID003</t>
  </si>
  <si>
    <t>Certified Solidworks Associate-Academic (CSWA-Academic)</t>
  </si>
  <si>
    <t>Dassault Systems Solidworks Corporation</t>
  </si>
  <si>
    <t>SOLID004</t>
  </si>
  <si>
    <t>Certified Solidworks Professional-Academic (CSWP-Academic)</t>
  </si>
  <si>
    <t>SPACE001</t>
  </si>
  <si>
    <t>TAFLP001</t>
  </si>
  <si>
    <t>Accredited Legal Professional (ALP)</t>
  </si>
  <si>
    <t>NALS…the Association for Legal Professionals</t>
  </si>
  <si>
    <t>TAFOM001</t>
  </si>
  <si>
    <t>TBOOM001</t>
  </si>
  <si>
    <t>Toon Boom Certified Associate (Harmony Premium)</t>
  </si>
  <si>
    <t>Toon Boom Animation</t>
  </si>
  <si>
    <t>TBOOM003</t>
  </si>
  <si>
    <t>Toon Boom Certified Associate (Storyboard Pro)</t>
  </si>
  <si>
    <t>UNITY001</t>
  </si>
  <si>
    <t>Unity Certified Associate</t>
  </si>
  <si>
    <t>Unity Technologies</t>
  </si>
  <si>
    <t>UNITY002</t>
  </si>
  <si>
    <t>Unity Certified User: Programmer</t>
  </si>
  <si>
    <t>USINS001</t>
  </si>
  <si>
    <t>Unmanned Safety Institute</t>
  </si>
  <si>
    <t>VMWRE004</t>
  </si>
  <si>
    <t>VMware Certified Professional - Data Center Virtualization</t>
  </si>
  <si>
    <t>VMWare</t>
  </si>
  <si>
    <t>PSICFL</t>
  </si>
  <si>
    <r>
      <t>Eligible for College Performance Incentive Funds</t>
    </r>
    <r>
      <rPr>
        <b/>
        <vertAlign val="superscript"/>
        <sz val="10"/>
        <color indexed="9"/>
        <rFont val="Arial"/>
        <family val="2"/>
      </rPr>
      <t>2</t>
    </r>
  </si>
  <si>
    <t>College Performance Funding Area</t>
  </si>
  <si>
    <r>
      <t>Eligible for District Performance Incentive Funds</t>
    </r>
    <r>
      <rPr>
        <b/>
        <vertAlign val="superscript"/>
        <sz val="10"/>
        <color indexed="9"/>
        <rFont val="Arial"/>
        <family val="2"/>
      </rPr>
      <t>3</t>
    </r>
  </si>
  <si>
    <t>District Performance Funding Area</t>
  </si>
  <si>
    <t>Heating, ventilation and air conditioning technician</t>
  </si>
  <si>
    <t>Advanced Manufacturing</t>
  </si>
  <si>
    <t>Cybersecurity</t>
  </si>
  <si>
    <t>Cyber Security</t>
  </si>
  <si>
    <t>Computer Programming</t>
  </si>
  <si>
    <t>Cert_Code</t>
  </si>
  <si>
    <t>Form Lookup Box</t>
  </si>
  <si>
    <t>Cert_Title</t>
  </si>
  <si>
    <t>Cert_Agency_Name</t>
  </si>
  <si>
    <t>PSICFL FE District</t>
  </si>
  <si>
    <t>PSICFL FE College</t>
  </si>
  <si>
    <t>www.aami.org/certification/</t>
  </si>
  <si>
    <t>www.abycinc.org/</t>
  </si>
  <si>
    <t>www.abcop.org</t>
  </si>
  <si>
    <t>www.abret.org/</t>
  </si>
  <si>
    <t>www.acatcredentials.org</t>
  </si>
  <si>
    <t>www.acfchefs.org</t>
  </si>
  <si>
    <t>www.aapc.com/</t>
  </si>
  <si>
    <t>www.acsm.net</t>
  </si>
  <si>
    <t>www.acsm.org</t>
  </si>
  <si>
    <t>www.autodesk.com</t>
  </si>
  <si>
    <t>www.adobe.com</t>
  </si>
  <si>
    <t>www.ahdionline.org</t>
  </si>
  <si>
    <t>iahcsmm.org/</t>
  </si>
  <si>
    <t>www.ahima.org</t>
  </si>
  <si>
    <t>www.ahlei.org</t>
  </si>
  <si>
    <t>www.aama-ntl.org</t>
  </si>
  <si>
    <t>www.aab.org</t>
  </si>
  <si>
    <t>www.amazon.com</t>
  </si>
  <si>
    <t>www.acmanet.org</t>
  </si>
  <si>
    <t>www.adda.org</t>
  </si>
  <si>
    <t>https://www.americanmedtech.org/</t>
  </si>
  <si>
    <t>www.aoa.org/x4931.xml</t>
  </si>
  <si>
    <t>www.arrt.org</t>
  </si>
  <si>
    <t>www.ascp.org</t>
  </si>
  <si>
    <t>www.asq.org</t>
  </si>
  <si>
    <t>www.aspt.org</t>
  </si>
  <si>
    <t>www.astl.org</t>
  </si>
  <si>
    <t>www.apics.org</t>
  </si>
  <si>
    <t>training.apple.com</t>
  </si>
  <si>
    <t>www.apcointl.org/institute/courses/emd.htm</t>
  </si>
  <si>
    <t>www.ardms.org</t>
  </si>
  <si>
    <t>www.aws.org</t>
  </si>
  <si>
    <t>www.bonent.org/</t>
  </si>
  <si>
    <t>www.chiefarchitect.com</t>
  </si>
  <si>
    <t>www.dmaonline.org/</t>
  </si>
  <si>
    <t>www.cci-online.org</t>
  </si>
  <si>
    <t>www.cdrnet.org/</t>
  </si>
  <si>
    <t>http://www.cerhb.ufl.edu/</t>
  </si>
  <si>
    <t>http://www.cewd.org/curriculum</t>
  </si>
  <si>
    <t>www.cidinternational.org</t>
  </si>
  <si>
    <t>http://cppinstitute.org/</t>
  </si>
  <si>
    <t>www.cisco.com</t>
  </si>
  <si>
    <t>www.citrixtraining.com</t>
  </si>
  <si>
    <t>www.mastercamu.com</t>
  </si>
  <si>
    <t>www.comptia.org</t>
  </si>
  <si>
    <t>www.cdacouncil.org/</t>
  </si>
  <si>
    <t>www.checkpoint.com</t>
  </si>
  <si>
    <t>cscmp.org</t>
  </si>
  <si>
    <t>www.cwnp.com</t>
  </si>
  <si>
    <t>www.dentalassisting.com</t>
  </si>
  <si>
    <t>www.dsasociety.com/</t>
  </si>
  <si>
    <t>www.digitalquest.com/</t>
  </si>
  <si>
    <t>www.education.emc.com</t>
  </si>
  <si>
    <t>etcp.plasa.org</t>
  </si>
  <si>
    <t>www.esri.com</t>
  </si>
  <si>
    <t>www.eta-i.org</t>
  </si>
  <si>
    <t>www.fsmtb.org/</t>
  </si>
  <si>
    <t>www.fldfs.com/funeralcemetery/</t>
  </si>
  <si>
    <t>licgweb.doacs.state.fl.us/</t>
  </si>
  <si>
    <t>www.doh.state.fl.us/mqa/</t>
  </si>
  <si>
    <t>www.faa.gov/licenses_certificates/</t>
  </si>
  <si>
    <t>wireless.fcc.gov/commoperators/pg.html</t>
  </si>
  <si>
    <t>www.flada.org</t>
  </si>
  <si>
    <t>www.myfloridacfo.com/Agents/</t>
  </si>
  <si>
    <t>www.dcf.state.fl.us/childcare/</t>
  </si>
  <si>
    <t>www.hsmv.state.fl.us/html/dlnew.html</t>
  </si>
  <si>
    <t>www.dep.state.fl.us/</t>
  </si>
  <si>
    <t>www.fdle.state.fl.us/cjst/commission/</t>
  </si>
  <si>
    <t>www.fldoe.org</t>
  </si>
  <si>
    <t>www.myfloridalicense.com/dbpr/pro/index.html</t>
  </si>
  <si>
    <t>http://www.dot.state.fl.us/rddesign/MOT/MOT.SHTM</t>
  </si>
  <si>
    <t>certify.ag/</t>
  </si>
  <si>
    <t>www.myfloridacfo.com/Division/SFM/</t>
  </si>
  <si>
    <t>www.fvma.com/</t>
  </si>
  <si>
    <t>www.fngla.org/</t>
  </si>
  <si>
    <t>www.pafinc.org/</t>
  </si>
  <si>
    <t>www.giac.org</t>
  </si>
  <si>
    <t>www.gbci.org</t>
  </si>
  <si>
    <t>www.hvacexcellence.org</t>
  </si>
  <si>
    <t>www.iacertification.org</t>
  </si>
  <si>
    <t>www.iassc.org</t>
  </si>
  <si>
    <t>www.eccouncil.org/</t>
  </si>
  <si>
    <t>www.iecfwcc.org</t>
  </si>
  <si>
    <t>www.igcema.org</t>
  </si>
  <si>
    <t>www.machiningtrainingsolutions.com/IHK.html</t>
  </si>
  <si>
    <t>www.isc2.org</t>
  </si>
  <si>
    <t>www.isa.org</t>
  </si>
  <si>
    <t>www.intuit.com</t>
  </si>
  <si>
    <t>www.computer.org</t>
  </si>
  <si>
    <t>www.iscet.org/</t>
  </si>
  <si>
    <t>www.jcahpo.org/certification/</t>
  </si>
  <si>
    <t>manufacturingskillsinstitute.org</t>
  </si>
  <si>
    <t>www.microsoft.com/learning/en/us/default.aspx</t>
  </si>
  <si>
    <t>www.msscusa.org/</t>
  </si>
  <si>
    <t>www.simulationinformation.com/modeling-and-simulation-certification</t>
  </si>
  <si>
    <t>www.nasm.org/</t>
  </si>
  <si>
    <t>www.natex.org/technicians/certification-basics101/</t>
  </si>
  <si>
    <t>www.nhanow.com</t>
  </si>
  <si>
    <t>www.nbcht.org</t>
  </si>
  <si>
    <t>www.nbcot.net</t>
  </si>
  <si>
    <t>www.nbcot.org</t>
  </si>
  <si>
    <t>www.nbrc.org</t>
  </si>
  <si>
    <t>www.ncbtmb.com/</t>
  </si>
  <si>
    <t>www.ncatt.org</t>
  </si>
  <si>
    <t>www.nccer.org</t>
  </si>
  <si>
    <t>www.nbccert.org/</t>
  </si>
  <si>
    <t>www.ncctinc.com</t>
  </si>
  <si>
    <t>www.sterileprocessing.org/technician.htm</t>
  </si>
  <si>
    <t>www.ncra.org/</t>
  </si>
  <si>
    <t>www.ncsf.org</t>
  </si>
  <si>
    <t>www.ncsbn.org/</t>
  </si>
  <si>
    <t>www.ase.com</t>
  </si>
  <si>
    <t>www.nims-skills.org</t>
  </si>
  <si>
    <t>www.njatc.org</t>
  </si>
  <si>
    <t>www.nmtcb.org/</t>
  </si>
  <si>
    <t>www.nncc-exam.org/</t>
  </si>
  <si>
    <t>www.nraef.org</t>
  </si>
  <si>
    <t>www.nremt.org</t>
  </si>
  <si>
    <t>www.nrfsp.com/</t>
  </si>
  <si>
    <t>nbstsa.org/</t>
  </si>
  <si>
    <t>www.oracle.com</t>
  </si>
  <si>
    <t>www.pmi.org</t>
  </si>
  <si>
    <t>www.ciwcertified.com</t>
  </si>
  <si>
    <t>www.ptcb.org/</t>
  </si>
  <si>
    <t>www.salesforce.com</t>
  </si>
  <si>
    <t>www.sme.org</t>
  </si>
  <si>
    <t>www.smrp.org</t>
  </si>
  <si>
    <t>www.scte.org/</t>
  </si>
  <si>
    <t>www.solidworks.com/pages/services/Training/Training.html</t>
  </si>
  <si>
    <t>www.nals.org</t>
  </si>
  <si>
    <t>www.toonboom.com/</t>
  </si>
  <si>
    <t>unmannedsafetyinstitute.org/</t>
  </si>
  <si>
    <t>www.vmware.com</t>
  </si>
  <si>
    <t>2010 SOC codes</t>
  </si>
  <si>
    <t>Detailed Occupation Title</t>
  </si>
  <si>
    <t>11-1011</t>
  </si>
  <si>
    <t>Chief Executives</t>
  </si>
  <si>
    <t>11-1021</t>
  </si>
  <si>
    <t>General and Operations Managers</t>
  </si>
  <si>
    <t>11-1031</t>
  </si>
  <si>
    <t>Legislators</t>
  </si>
  <si>
    <t>11-2011</t>
  </si>
  <si>
    <t>Advertising and Promotions Managers</t>
  </si>
  <si>
    <t>11-2021</t>
  </si>
  <si>
    <t>Marketing Managers</t>
  </si>
  <si>
    <t>11-2022</t>
  </si>
  <si>
    <t>Sales Managers</t>
  </si>
  <si>
    <t>11-2031</t>
  </si>
  <si>
    <t>Public Relations and Fundraising Managers</t>
  </si>
  <si>
    <t>11-3011</t>
  </si>
  <si>
    <t>Administrative Services Managers</t>
  </si>
  <si>
    <t xml:space="preserve">11-3011 </t>
  </si>
  <si>
    <t>11-3021</t>
  </si>
  <si>
    <t>Computer and Information Systems Managers</t>
  </si>
  <si>
    <t>11-3031</t>
  </si>
  <si>
    <t>Financial Managers</t>
  </si>
  <si>
    <t>11-3051</t>
  </si>
  <si>
    <t>Industrial Production Managers</t>
  </si>
  <si>
    <t>11-3061</t>
  </si>
  <si>
    <t>Purchasing Managers</t>
  </si>
  <si>
    <t>11-3071</t>
  </si>
  <si>
    <t>Transportation, Storage, and Distribution Managers</t>
  </si>
  <si>
    <t>11-3111</t>
  </si>
  <si>
    <t>Compensation and Benefits Managers</t>
  </si>
  <si>
    <t>11-3121</t>
  </si>
  <si>
    <t>Human Resources Managers</t>
  </si>
  <si>
    <t>11-3131</t>
  </si>
  <si>
    <t>Training and Development Managers</t>
  </si>
  <si>
    <t>11-9013</t>
  </si>
  <si>
    <t>Farmers, Ranchers, and Other Agricultural Managers</t>
  </si>
  <si>
    <t>11-9021</t>
  </si>
  <si>
    <t>Construction Managers</t>
  </si>
  <si>
    <t>11-9031</t>
  </si>
  <si>
    <t>Education Administrators, Preschool and Childcare Center/Program</t>
  </si>
  <si>
    <t>11-9032</t>
  </si>
  <si>
    <t>Education Administrators, Elementary and Secondary School</t>
  </si>
  <si>
    <t>11-9033</t>
  </si>
  <si>
    <t>Education Administrators, Postsecondary</t>
  </si>
  <si>
    <t>11-9041</t>
  </si>
  <si>
    <t>Architectural and Engineering Managers</t>
  </si>
  <si>
    <t>11-9051</t>
  </si>
  <si>
    <t>Food Service Managers</t>
  </si>
  <si>
    <t>11-9061</t>
  </si>
  <si>
    <t>Funeral Service Managers</t>
  </si>
  <si>
    <t>11-9071</t>
  </si>
  <si>
    <t>Gaming Managers</t>
  </si>
  <si>
    <t>11-9081</t>
  </si>
  <si>
    <t>Lodging Managers</t>
  </si>
  <si>
    <t>11-9111</t>
  </si>
  <si>
    <t>Medical and Health Services Managers</t>
  </si>
  <si>
    <t>11-9121</t>
  </si>
  <si>
    <t>Natural Sciences Managers</t>
  </si>
  <si>
    <t>11-9131</t>
  </si>
  <si>
    <t>Postmasters and Mail Superintendents</t>
  </si>
  <si>
    <t>11-9141</t>
  </si>
  <si>
    <t>Property, Real Estate, and Community Association Managers</t>
  </si>
  <si>
    <t>11-9151</t>
  </si>
  <si>
    <t>Social and Community Service Managers</t>
  </si>
  <si>
    <t>11-9161</t>
  </si>
  <si>
    <t>Emergency Management Directors</t>
  </si>
  <si>
    <t>11-9199</t>
  </si>
  <si>
    <t>Managers, All Other</t>
  </si>
  <si>
    <t>13-1011</t>
  </si>
  <si>
    <t>Agents and Business Managers of Artists, Performers, and Athletes</t>
  </si>
  <si>
    <t>13-1021</t>
  </si>
  <si>
    <t>Buyers and Purchasing Agents, Farm Products</t>
  </si>
  <si>
    <t>13-1022</t>
  </si>
  <si>
    <t>Wholesale and Retail Buyers, Except Farm Products</t>
  </si>
  <si>
    <t>13-1023</t>
  </si>
  <si>
    <t>Purchasing Agents, Except Wholesale, Retail, and Farm Products</t>
  </si>
  <si>
    <t>13-1031</t>
  </si>
  <si>
    <t>Claims Adjusters, Examiners, and Investigators</t>
  </si>
  <si>
    <t>13-1032</t>
  </si>
  <si>
    <t>Insurance Appraisers, Auto Damage</t>
  </si>
  <si>
    <t>13-1041</t>
  </si>
  <si>
    <t>Compliance Officers</t>
  </si>
  <si>
    <t>13-1051</t>
  </si>
  <si>
    <t>Cost Estimators</t>
  </si>
  <si>
    <t>13-1071</t>
  </si>
  <si>
    <t>Human Resources Specialists</t>
  </si>
  <si>
    <t>13-1074</t>
  </si>
  <si>
    <t>Farm Labor Contractors</t>
  </si>
  <si>
    <t>13-1075</t>
  </si>
  <si>
    <t>Labor Relations Specialists</t>
  </si>
  <si>
    <t>13-1081</t>
  </si>
  <si>
    <t>Logisticians</t>
  </si>
  <si>
    <t>13-1111</t>
  </si>
  <si>
    <t>Management Analysts</t>
  </si>
  <si>
    <t>13-1121</t>
  </si>
  <si>
    <t>Meeting, Convention, and Event Planners</t>
  </si>
  <si>
    <t>13-1131</t>
  </si>
  <si>
    <t>Fundraisers</t>
  </si>
  <si>
    <t>13-1141</t>
  </si>
  <si>
    <t>Compensation, Benefits, and Job Analysis Specialists</t>
  </si>
  <si>
    <t>13-1151</t>
  </si>
  <si>
    <t>Training and Development Specialists</t>
  </si>
  <si>
    <t>13-1161</t>
  </si>
  <si>
    <t>Market Research Analysts and Marketing Specialists</t>
  </si>
  <si>
    <t>13-1199</t>
  </si>
  <si>
    <t>Business Operations Specialists, All Other</t>
  </si>
  <si>
    <t>13-2011</t>
  </si>
  <si>
    <t>Accountants and Auditors</t>
  </si>
  <si>
    <t>13-2021</t>
  </si>
  <si>
    <t>Appraisers and Assessors of Real Estate</t>
  </si>
  <si>
    <t>13-2031</t>
  </si>
  <si>
    <t>Budget Analysts</t>
  </si>
  <si>
    <t>13-2041</t>
  </si>
  <si>
    <t>Credit Analysts</t>
  </si>
  <si>
    <t>13-2051</t>
  </si>
  <si>
    <t>Financial Analysts</t>
  </si>
  <si>
    <t>13-2052</t>
  </si>
  <si>
    <t>Personal Financial Advisors</t>
  </si>
  <si>
    <t>13-2053</t>
  </si>
  <si>
    <t>Insurance Underwriters</t>
  </si>
  <si>
    <t>13-2061</t>
  </si>
  <si>
    <t>Financial Examiners</t>
  </si>
  <si>
    <t>13-2071</t>
  </si>
  <si>
    <t>Credit Counselors</t>
  </si>
  <si>
    <t>13-2072</t>
  </si>
  <si>
    <t>Loan Officers</t>
  </si>
  <si>
    <t>13-2081</t>
  </si>
  <si>
    <t>Tax Examiners and Collectors, and Revenue Agents</t>
  </si>
  <si>
    <t>13-2082</t>
  </si>
  <si>
    <t>Tax Preparers</t>
  </si>
  <si>
    <t>13-2099</t>
  </si>
  <si>
    <t>Financial Specialists, All Other</t>
  </si>
  <si>
    <t>15-1111</t>
  </si>
  <si>
    <t>Computer and Information Research Scientists</t>
  </si>
  <si>
    <t>15-1121</t>
  </si>
  <si>
    <t>Computer Systems Analysts</t>
  </si>
  <si>
    <t>15-1122</t>
  </si>
  <si>
    <t>Information Security Analysts</t>
  </si>
  <si>
    <t>15-1131</t>
  </si>
  <si>
    <t>Computer Programmers</t>
  </si>
  <si>
    <t>15-1132</t>
  </si>
  <si>
    <t>Software Developers, Applications</t>
  </si>
  <si>
    <t>15-1133</t>
  </si>
  <si>
    <t>Software Developers, Systems Software</t>
  </si>
  <si>
    <t>15-1134</t>
  </si>
  <si>
    <t>Web Developers</t>
  </si>
  <si>
    <t>15-1141</t>
  </si>
  <si>
    <t>Database Administrators</t>
  </si>
  <si>
    <t>15-1142</t>
  </si>
  <si>
    <t>Network and Computer Systems Administrators</t>
  </si>
  <si>
    <t>15-1143</t>
  </si>
  <si>
    <t>Computer Network Architects</t>
  </si>
  <si>
    <t>15-1151</t>
  </si>
  <si>
    <t>Computer User Support Specialists</t>
  </si>
  <si>
    <t>15-1152</t>
  </si>
  <si>
    <t>Computer Network Support Specialists</t>
  </si>
  <si>
    <t>15-1199</t>
  </si>
  <si>
    <t>Computer Occupations, All Other</t>
  </si>
  <si>
    <t>15-2011</t>
  </si>
  <si>
    <t>Actuaries</t>
  </si>
  <si>
    <t>15-2021</t>
  </si>
  <si>
    <t>Mathematicians</t>
  </si>
  <si>
    <t>15-2031</t>
  </si>
  <si>
    <t>Operations Research Analysts</t>
  </si>
  <si>
    <t>15-2041</t>
  </si>
  <si>
    <t>Statisticians</t>
  </si>
  <si>
    <t>15-2091</t>
  </si>
  <si>
    <t>Mathematical Technicians</t>
  </si>
  <si>
    <t>15-2099</t>
  </si>
  <si>
    <t>Mathematical Science Occupations, All Other</t>
  </si>
  <si>
    <t>17-1011</t>
  </si>
  <si>
    <t>Architects, Except Landscape and Naval</t>
  </si>
  <si>
    <t>17-1012</t>
  </si>
  <si>
    <t>Landscape Architects</t>
  </si>
  <si>
    <t>17-1021</t>
  </si>
  <si>
    <t>Cartographers and Photogrammetrists</t>
  </si>
  <si>
    <t>17-1022</t>
  </si>
  <si>
    <t>Surveyors</t>
  </si>
  <si>
    <t>17-2011</t>
  </si>
  <si>
    <t>Aerospace Engineers</t>
  </si>
  <si>
    <t>17-2021</t>
  </si>
  <si>
    <t>Agricultural Engineers</t>
  </si>
  <si>
    <t>17-2031</t>
  </si>
  <si>
    <t>Biomedical Engineers</t>
  </si>
  <si>
    <t>17-2041</t>
  </si>
  <si>
    <t>Chemical Engineers</t>
  </si>
  <si>
    <t>17-2051</t>
  </si>
  <si>
    <t>Civil Engineers</t>
  </si>
  <si>
    <t>17-2061</t>
  </si>
  <si>
    <t>Computer Hardware Engineers</t>
  </si>
  <si>
    <t>17-2071</t>
  </si>
  <si>
    <t>Electrical Engineers</t>
  </si>
  <si>
    <t>17-2072</t>
  </si>
  <si>
    <t>Electronics Engineers, Except Computer</t>
  </si>
  <si>
    <t>17-2081</t>
  </si>
  <si>
    <t>Environmental Engineers</t>
  </si>
  <si>
    <t>17-2111</t>
  </si>
  <si>
    <t>Health and Safety Engineers, Except Mining Safety Engineers and Inspectors</t>
  </si>
  <si>
    <t>17-2112</t>
  </si>
  <si>
    <t>Industrial Engineers</t>
  </si>
  <si>
    <t>17-2121</t>
  </si>
  <si>
    <t>Marine Engineers and Naval Architects</t>
  </si>
  <si>
    <t>17-2131</t>
  </si>
  <si>
    <t>Materials Engineers</t>
  </si>
  <si>
    <t>17-2141</t>
  </si>
  <si>
    <t>Mechanical Engineers</t>
  </si>
  <si>
    <t>17-2151</t>
  </si>
  <si>
    <t>Mining and Geological Engineers, Including Mining Safety Engineers</t>
  </si>
  <si>
    <t>17-2161</t>
  </si>
  <si>
    <t>Nuclear Engineers</t>
  </si>
  <si>
    <t>17-2171</t>
  </si>
  <si>
    <t>Petroleum Engineers</t>
  </si>
  <si>
    <t>17-2199</t>
  </si>
  <si>
    <t>Engineers, All Other</t>
  </si>
  <si>
    <t>17-3011</t>
  </si>
  <si>
    <t>Architectural and Civil Drafters</t>
  </si>
  <si>
    <t>17-3012</t>
  </si>
  <si>
    <t>Electrical and Electronics Drafters</t>
  </si>
  <si>
    <t>17-3013</t>
  </si>
  <si>
    <t>Mechanical Drafters</t>
  </si>
  <si>
    <t>17-3019</t>
  </si>
  <si>
    <t>Drafters, All Other</t>
  </si>
  <si>
    <t>17-3021</t>
  </si>
  <si>
    <t>Aerospace Engineering and Operations Technicians</t>
  </si>
  <si>
    <t>17-3022</t>
  </si>
  <si>
    <t>Civil Engineering Technicians</t>
  </si>
  <si>
    <t>17-3023</t>
  </si>
  <si>
    <t>Electrical and Electronics Engineering Technicians</t>
  </si>
  <si>
    <t>Electrical and Electronic Engineering Technicians</t>
  </si>
  <si>
    <t>17-3024</t>
  </si>
  <si>
    <t>Electro-Mechanical Technicians</t>
  </si>
  <si>
    <t>17-3025</t>
  </si>
  <si>
    <t>Environmental Engineering Technicians</t>
  </si>
  <si>
    <t>17-3026</t>
  </si>
  <si>
    <t>Industrial Engineering Technicians</t>
  </si>
  <si>
    <t>17-3027</t>
  </si>
  <si>
    <t>Mechanical Engineering Technicians</t>
  </si>
  <si>
    <t>17-3029</t>
  </si>
  <si>
    <t>Engineering Technicians, Except Drafters, All Other</t>
  </si>
  <si>
    <t>17-3031</t>
  </si>
  <si>
    <t>Surveying and Mapping Technicians</t>
  </si>
  <si>
    <t>19-1011</t>
  </si>
  <si>
    <t>Animal Scientists</t>
  </si>
  <si>
    <t>19-1012</t>
  </si>
  <si>
    <t>Food Scientists and Technologists</t>
  </si>
  <si>
    <t>19-1013</t>
  </si>
  <si>
    <t>Soil and Plant Scientists</t>
  </si>
  <si>
    <t>19-1021</t>
  </si>
  <si>
    <t>Biochemists and Biophysicists</t>
  </si>
  <si>
    <t>19-1022</t>
  </si>
  <si>
    <t>Microbiologists</t>
  </si>
  <si>
    <t>19-1023</t>
  </si>
  <si>
    <t>Zoologists and Wildlife Biologists</t>
  </si>
  <si>
    <t>19-1029</t>
  </si>
  <si>
    <t>Biological Scientists, All Other</t>
  </si>
  <si>
    <t>19-1031</t>
  </si>
  <si>
    <t>Conservation Scientists</t>
  </si>
  <si>
    <t>19-1032</t>
  </si>
  <si>
    <t>Foresters</t>
  </si>
  <si>
    <t>19-1041</t>
  </si>
  <si>
    <t>Epidemiologists</t>
  </si>
  <si>
    <t>19-1042</t>
  </si>
  <si>
    <t>Medical Scientists, Except Epidemiologists</t>
  </si>
  <si>
    <t>19-1099</t>
  </si>
  <si>
    <t>Life Scientists, All Other</t>
  </si>
  <si>
    <t>19-2011</t>
  </si>
  <si>
    <t>Astronomers</t>
  </si>
  <si>
    <t>19-2012</t>
  </si>
  <si>
    <t>Physicists</t>
  </si>
  <si>
    <t>19-2021</t>
  </si>
  <si>
    <t>Atmospheric and Space Scientists</t>
  </si>
  <si>
    <t>19-2031</t>
  </si>
  <si>
    <t>Chemists</t>
  </si>
  <si>
    <t>19-2032</t>
  </si>
  <si>
    <t>Materials Scientists</t>
  </si>
  <si>
    <t>19-2041</t>
  </si>
  <si>
    <t>Environmental Scientists and Specialists, Including Health</t>
  </si>
  <si>
    <t>19-2042</t>
  </si>
  <si>
    <t>Geoscientists, Except Hydrologists and Geographers</t>
  </si>
  <si>
    <t>19-2043</t>
  </si>
  <si>
    <t>Hydrologists</t>
  </si>
  <si>
    <t>19-2099</t>
  </si>
  <si>
    <t>Physical Scientists, All Other</t>
  </si>
  <si>
    <t>19-3011</t>
  </si>
  <si>
    <t>Economists</t>
  </si>
  <si>
    <t>19-3022</t>
  </si>
  <si>
    <t>Survey Researchers</t>
  </si>
  <si>
    <t>19-3031</t>
  </si>
  <si>
    <t>Clinical, Counseling, and School Psychologists</t>
  </si>
  <si>
    <t>19-3032</t>
  </si>
  <si>
    <t>Industrial-Organizational Psychologists</t>
  </si>
  <si>
    <t>19-3039</t>
  </si>
  <si>
    <t>Psychologists, All Other</t>
  </si>
  <si>
    <t>19-3041</t>
  </si>
  <si>
    <t>Sociologists</t>
  </si>
  <si>
    <t>19-3051</t>
  </si>
  <si>
    <t>Urban and Regional Planners</t>
  </si>
  <si>
    <t>19-3091</t>
  </si>
  <si>
    <t>Anthropologists and Archeologists</t>
  </si>
  <si>
    <t>19-3092</t>
  </si>
  <si>
    <t>Geographers</t>
  </si>
  <si>
    <t>19-3093</t>
  </si>
  <si>
    <t>Historians</t>
  </si>
  <si>
    <t>19-3094</t>
  </si>
  <si>
    <t>Political Scientists</t>
  </si>
  <si>
    <t>19-3099</t>
  </si>
  <si>
    <t>Social Scientists and Related Workers, All Other</t>
  </si>
  <si>
    <t>19-4011</t>
  </si>
  <si>
    <t>Agricultural and Food Science Technicians</t>
  </si>
  <si>
    <t>19-4021</t>
  </si>
  <si>
    <t>Biological Technicians</t>
  </si>
  <si>
    <t>19-4031</t>
  </si>
  <si>
    <t>Chemical Technicians</t>
  </si>
  <si>
    <t>19-4041</t>
  </si>
  <si>
    <t>Geological and Petroleum Technicians</t>
  </si>
  <si>
    <t>19-4051</t>
  </si>
  <si>
    <t>Nuclear Technicians</t>
  </si>
  <si>
    <t>19-4061</t>
  </si>
  <si>
    <t>Social Science Research Assistants</t>
  </si>
  <si>
    <t>19-4091</t>
  </si>
  <si>
    <t>Environmental Science and Protection Technicians, Including Health</t>
  </si>
  <si>
    <t>19-4092</t>
  </si>
  <si>
    <t>Forensic Science Technicians</t>
  </si>
  <si>
    <t>19-4093</t>
  </si>
  <si>
    <t>Forest and Conservation Technicians</t>
  </si>
  <si>
    <t>19-4099</t>
  </si>
  <si>
    <t>Life, Physical, and Social Science Technicians, All Other</t>
  </si>
  <si>
    <t>21-1011</t>
  </si>
  <si>
    <t>Substance Abuse and Behavioral Disorder Counselors</t>
  </si>
  <si>
    <t>21-1012</t>
  </si>
  <si>
    <t>Educational, Guidance, School, and Vocational Counselors</t>
  </si>
  <si>
    <t>21-1013</t>
  </si>
  <si>
    <t>Marriage and Family Therapists</t>
  </si>
  <si>
    <t>21-1014</t>
  </si>
  <si>
    <t>Mental Health Counselors</t>
  </si>
  <si>
    <t>21-1015</t>
  </si>
  <si>
    <t>Rehabilitation Counselors</t>
  </si>
  <si>
    <t>21-1019</t>
  </si>
  <si>
    <t>Counselors, All Other</t>
  </si>
  <si>
    <t>21-1021</t>
  </si>
  <si>
    <t>Child, Family, and School Social Workers</t>
  </si>
  <si>
    <t>21-1022</t>
  </si>
  <si>
    <t>Health Care Social Workers</t>
  </si>
  <si>
    <t>Healthcare Social Workers</t>
  </si>
  <si>
    <t>21-1023</t>
  </si>
  <si>
    <t>Mental Health and Substance Abuse Social Workers</t>
  </si>
  <si>
    <t>21-1029</t>
  </si>
  <si>
    <t>Social Workers, All Other</t>
  </si>
  <si>
    <t>21-1091</t>
  </si>
  <si>
    <t>Health Educators</t>
  </si>
  <si>
    <t>21-1092</t>
  </si>
  <si>
    <t>Probation Officers and Correctional Treatment Specialists</t>
  </si>
  <si>
    <t>21-1093</t>
  </si>
  <si>
    <t>Social and Human Service Assistants</t>
  </si>
  <si>
    <t>21-1094</t>
  </si>
  <si>
    <t>Community Health Workers</t>
  </si>
  <si>
    <t>21-1099</t>
  </si>
  <si>
    <t>Community and Social Service Specialists, All Other</t>
  </si>
  <si>
    <t>21-2011</t>
  </si>
  <si>
    <t>Clergy</t>
  </si>
  <si>
    <t>21-2021</t>
  </si>
  <si>
    <t>Directors, Religious Activities and Education</t>
  </si>
  <si>
    <t>21-2099</t>
  </si>
  <si>
    <t>Religious Workers, All Other</t>
  </si>
  <si>
    <t>23-1011</t>
  </si>
  <si>
    <t>Lawyers</t>
  </si>
  <si>
    <t>23-1012</t>
  </si>
  <si>
    <t>Judicial Law Clerks</t>
  </si>
  <si>
    <t>23-1021</t>
  </si>
  <si>
    <t>Administrative Law Judges, Adjudicators, and Hearing Officers</t>
  </si>
  <si>
    <t>23-1022</t>
  </si>
  <si>
    <t>Arbitrators, Mediators, and Conciliators</t>
  </si>
  <si>
    <t>23-1023</t>
  </si>
  <si>
    <t>Judges, Magistrate Judges, and Magistrates</t>
  </si>
  <si>
    <t>23-2011</t>
  </si>
  <si>
    <t>Paralegals and Legal Assistants</t>
  </si>
  <si>
    <t>23-2091</t>
  </si>
  <si>
    <t>Court Reporters</t>
  </si>
  <si>
    <t>23-2093</t>
  </si>
  <si>
    <t>Title Examiners, Abstractors, and Searchers</t>
  </si>
  <si>
    <t>23-2099</t>
  </si>
  <si>
    <t>Legal Support Workers, All Other</t>
  </si>
  <si>
    <t>25-1011</t>
  </si>
  <si>
    <t>Business Teachers, Postsecondary</t>
  </si>
  <si>
    <t>25-1021</t>
  </si>
  <si>
    <t>Computer Science Teachers, Postsecondary</t>
  </si>
  <si>
    <t>25-1022</t>
  </si>
  <si>
    <t>Mathematical Science Teachers, Postsecondary</t>
  </si>
  <si>
    <t>25-1031</t>
  </si>
  <si>
    <t>Architecture Teachers, Postsecondary</t>
  </si>
  <si>
    <t>25-1032</t>
  </si>
  <si>
    <t>Engineering Teachers, Postsecondary</t>
  </si>
  <si>
    <t>25-1041</t>
  </si>
  <si>
    <t>Agricultural Sciences Teachers, Postsecondary</t>
  </si>
  <si>
    <t>25-1042</t>
  </si>
  <si>
    <t>Biological Science Teachers, Postsecondary</t>
  </si>
  <si>
    <t>25-1043</t>
  </si>
  <si>
    <t>Forestry and Conservation Science Teachers, Postsecondary</t>
  </si>
  <si>
    <t>25-1051</t>
  </si>
  <si>
    <t>Atmospheric, Earth, Marine, and Space Sciences Teachers, Postsecondary</t>
  </si>
  <si>
    <t>25-1052</t>
  </si>
  <si>
    <t>Chemistry Teachers, Postsecondary</t>
  </si>
  <si>
    <t>25-1053</t>
  </si>
  <si>
    <t>Environmental Science Teachers, Postsecondary</t>
  </si>
  <si>
    <t>25-1054</t>
  </si>
  <si>
    <t>Physics Teachers, Postsecondary</t>
  </si>
  <si>
    <t>25-1061</t>
  </si>
  <si>
    <t>Anthropology and Archeology Teachers, Postsecondary</t>
  </si>
  <si>
    <t>25-1062</t>
  </si>
  <si>
    <t>Area, Ethnic, and Cultural Studies Teachers, Postsecondary</t>
  </si>
  <si>
    <t>25-1063</t>
  </si>
  <si>
    <t>Economics Teachers, Postsecondary</t>
  </si>
  <si>
    <t>25-1064</t>
  </si>
  <si>
    <t>Geography Teachers, Postsecondary</t>
  </si>
  <si>
    <t>25-1065</t>
  </si>
  <si>
    <t>Political Science Teachers, Postsecondary</t>
  </si>
  <si>
    <t>25-1066</t>
  </si>
  <si>
    <t>Psychology Teachers, Postsecondary</t>
  </si>
  <si>
    <t>25-1067</t>
  </si>
  <si>
    <t>Sociology Teachers, Postsecondary</t>
  </si>
  <si>
    <t>25-1069</t>
  </si>
  <si>
    <t>Social Sciences Teachers, Postsecondary, All Other</t>
  </si>
  <si>
    <t>25-1071</t>
  </si>
  <si>
    <t>Health Specialties Teachers, Postsecondary</t>
  </si>
  <si>
    <t>25-1072</t>
  </si>
  <si>
    <t>Nursing Instructors and Teachers, Postsecondary</t>
  </si>
  <si>
    <t>25-1081</t>
  </si>
  <si>
    <t>Education Teachers, Postsecondary</t>
  </si>
  <si>
    <t>25-1082</t>
  </si>
  <si>
    <t>Library Science Teachers, Postsecondary</t>
  </si>
  <si>
    <t>25-1111</t>
  </si>
  <si>
    <t>Criminal Justice and Law Enforcement Teachers, Postsecondary</t>
  </si>
  <si>
    <t>25-1112</t>
  </si>
  <si>
    <t>Law Teachers, Postsecondary</t>
  </si>
  <si>
    <t>25-1113</t>
  </si>
  <si>
    <t>Social Work Teachers, Postsecondary</t>
  </si>
  <si>
    <t>25-1121</t>
  </si>
  <si>
    <t>Art, Drama, and Music Teachers, Postsecondary</t>
  </si>
  <si>
    <t>25-1122</t>
  </si>
  <si>
    <t>Communications Teachers, Postsecondary</t>
  </si>
  <si>
    <t>25-1123</t>
  </si>
  <si>
    <t>English Language and Literature Teachers, Postsecondary</t>
  </si>
  <si>
    <t>25-1124</t>
  </si>
  <si>
    <t>Foreign Language and Literature Teachers, Postsecondary</t>
  </si>
  <si>
    <t>25-1125</t>
  </si>
  <si>
    <t>History Teachers, Postsecondary</t>
  </si>
  <si>
    <t>25-1126</t>
  </si>
  <si>
    <t>Philosophy and Religion Teachers, Postsecondary</t>
  </si>
  <si>
    <t>25-1191</t>
  </si>
  <si>
    <t>Graduate Teaching Assistants</t>
  </si>
  <si>
    <t>25-1192</t>
  </si>
  <si>
    <t>Home Economics Teachers, Postsecondary</t>
  </si>
  <si>
    <t>25-1193</t>
  </si>
  <si>
    <t>Recreation and Fitness Studies Teachers, Postsecondary</t>
  </si>
  <si>
    <t>25-1194</t>
  </si>
  <si>
    <t>Vocational Education Teachers, Postsecondary</t>
  </si>
  <si>
    <t>25-1199</t>
  </si>
  <si>
    <t>Postsecondary Teachers, All Other</t>
  </si>
  <si>
    <t>25-2011</t>
  </si>
  <si>
    <t>Preschool Teachers, Except Special Education</t>
  </si>
  <si>
    <t>25-2012</t>
  </si>
  <si>
    <t>Kindergarten Teachers, Except Special Education</t>
  </si>
  <si>
    <t>25-2021</t>
  </si>
  <si>
    <t>Elementary School Teachers, Except Special Education</t>
  </si>
  <si>
    <t>25-2022</t>
  </si>
  <si>
    <t>Middle School Teachers, Except Special and Career/Technical Education</t>
  </si>
  <si>
    <t>25-2023</t>
  </si>
  <si>
    <t>Career/Technical Education Teachers, Middle School</t>
  </si>
  <si>
    <t>25-2031</t>
  </si>
  <si>
    <t>Secondary School Teachers, Except Special and Career/Technical Education</t>
  </si>
  <si>
    <t>25-2032</t>
  </si>
  <si>
    <t>Career/Technical Education Teachers, Secondary School</t>
  </si>
  <si>
    <t>25-2051</t>
  </si>
  <si>
    <t>Special Education Teachers, Preschool</t>
  </si>
  <si>
    <t>25-2052</t>
  </si>
  <si>
    <t>Special Education Teachers, Kindergarten, and Elementary School</t>
  </si>
  <si>
    <t>25-2053</t>
  </si>
  <si>
    <t>Special Education Teachers, Middle School</t>
  </si>
  <si>
    <t>25-2054</t>
  </si>
  <si>
    <t>Special Education Teachers, Secondary School</t>
  </si>
  <si>
    <t>25-2059</t>
  </si>
  <si>
    <t>Special Education Teachers, All Other</t>
  </si>
  <si>
    <t>25-3011</t>
  </si>
  <si>
    <t>Adult Basic and Secondary Education and Literacy Teachers and Instructors</t>
  </si>
  <si>
    <t xml:space="preserve">Adult Basic and Secondary Education and Literacy Teachers and Instructors </t>
  </si>
  <si>
    <t>25-3021</t>
  </si>
  <si>
    <t>Self-Enrichment Education Teachers</t>
  </si>
  <si>
    <t>25-3099</t>
  </si>
  <si>
    <t>Teachers and Instructors, All Other</t>
  </si>
  <si>
    <t>25-4011</t>
  </si>
  <si>
    <t>Archivists</t>
  </si>
  <si>
    <t>25-4012</t>
  </si>
  <si>
    <t>Curators</t>
  </si>
  <si>
    <t>25-4013</t>
  </si>
  <si>
    <t>Museum Technicians and Conservators</t>
  </si>
  <si>
    <t>25-4021</t>
  </si>
  <si>
    <t>Librarians</t>
  </si>
  <si>
    <t>25-4031</t>
  </si>
  <si>
    <t>Library Technicians</t>
  </si>
  <si>
    <t>25-9011</t>
  </si>
  <si>
    <t>Audio-Visual and Multimedia Collections Specialists</t>
  </si>
  <si>
    <t>25-9021</t>
  </si>
  <si>
    <t>Farm and Home Management Advisors</t>
  </si>
  <si>
    <t>25-9031</t>
  </si>
  <si>
    <t>Instructional Coordinators</t>
  </si>
  <si>
    <t>25-9041</t>
  </si>
  <si>
    <t>Teacher Assistants</t>
  </si>
  <si>
    <t>25-9099</t>
  </si>
  <si>
    <t>Education, Training, and Library Workers, All Other</t>
  </si>
  <si>
    <t>27-1011</t>
  </si>
  <si>
    <t>Art Directors</t>
  </si>
  <si>
    <t>27-1012</t>
  </si>
  <si>
    <t>Craft Artists</t>
  </si>
  <si>
    <t>27-1013</t>
  </si>
  <si>
    <t>Fine Artists, Including Painters, Sculptors, and Illustrators</t>
  </si>
  <si>
    <t>27-1014</t>
  </si>
  <si>
    <t>Multimedia Artists and Animators</t>
  </si>
  <si>
    <t>27-1019</t>
  </si>
  <si>
    <t>Artists and Related Workers, All Other</t>
  </si>
  <si>
    <t>27-1021</t>
  </si>
  <si>
    <t>Commercial and Industrial Designers</t>
  </si>
  <si>
    <t>27-1022</t>
  </si>
  <si>
    <t>Fashion Designers</t>
  </si>
  <si>
    <t>27-1023</t>
  </si>
  <si>
    <t>Floral Designers</t>
  </si>
  <si>
    <t>27-1024</t>
  </si>
  <si>
    <t>Graphic Designers</t>
  </si>
  <si>
    <t>27-1025</t>
  </si>
  <si>
    <t>Interior Designers</t>
  </si>
  <si>
    <t>27-1026</t>
  </si>
  <si>
    <t>Merchandise Displayers and Window Trimmers</t>
  </si>
  <si>
    <t>27-1027</t>
  </si>
  <si>
    <t>Set and Exhibit Designers</t>
  </si>
  <si>
    <t>27-1029</t>
  </si>
  <si>
    <t>Designers, All Other</t>
  </si>
  <si>
    <t>27-2011</t>
  </si>
  <si>
    <t>Actors</t>
  </si>
  <si>
    <t>27-2012</t>
  </si>
  <si>
    <t>Producers and Directors</t>
  </si>
  <si>
    <t>27-2021</t>
  </si>
  <si>
    <t>Athletes and Sports Competitors</t>
  </si>
  <si>
    <t>27-2022</t>
  </si>
  <si>
    <t>Coaches and Scouts</t>
  </si>
  <si>
    <t>27-2023</t>
  </si>
  <si>
    <t>Umpires, Referees, and Other Sports Officials</t>
  </si>
  <si>
    <t>27-2031</t>
  </si>
  <si>
    <t>Dancers</t>
  </si>
  <si>
    <t>27-2032</t>
  </si>
  <si>
    <t>Choreographers</t>
  </si>
  <si>
    <t>27-2041</t>
  </si>
  <si>
    <t>Music Directors and Composers</t>
  </si>
  <si>
    <t>27-2042</t>
  </si>
  <si>
    <t>Musicians and Singers</t>
  </si>
  <si>
    <t>27-2099</t>
  </si>
  <si>
    <t>Entertainers and Performers, Sports and Related Workers, All Other</t>
  </si>
  <si>
    <t>27-3011</t>
  </si>
  <si>
    <t>Radio and Television Announcers</t>
  </si>
  <si>
    <t>27-3012</t>
  </si>
  <si>
    <t>Public Address System and Other Announcers</t>
  </si>
  <si>
    <t>27-3021</t>
  </si>
  <si>
    <t>Broadcast News Analysts</t>
  </si>
  <si>
    <t>27-3022</t>
  </si>
  <si>
    <t>Reporters and Correspondents</t>
  </si>
  <si>
    <t>27-3031</t>
  </si>
  <si>
    <t>Public Relations Specialists</t>
  </si>
  <si>
    <t>27-3041</t>
  </si>
  <si>
    <t>Editors</t>
  </si>
  <si>
    <t>27-3042</t>
  </si>
  <si>
    <t>Technical Writers</t>
  </si>
  <si>
    <t>27-3043</t>
  </si>
  <si>
    <t>Writers and Authors</t>
  </si>
  <si>
    <t>27-3091</t>
  </si>
  <si>
    <t>Interpreters and Translators</t>
  </si>
  <si>
    <t>27-3099</t>
  </si>
  <si>
    <t>Media and Communication Workers, All Other</t>
  </si>
  <si>
    <t>27-4011</t>
  </si>
  <si>
    <t>Audio and Video Equipment Technicians</t>
  </si>
  <si>
    <t>27-4012</t>
  </si>
  <si>
    <t>Broadcast Technicians</t>
  </si>
  <si>
    <t>27-4013</t>
  </si>
  <si>
    <t>Radio Operators</t>
  </si>
  <si>
    <t>27-4014</t>
  </si>
  <si>
    <t>Sound Engineering Technicians</t>
  </si>
  <si>
    <t>27-4021</t>
  </si>
  <si>
    <t>Photographers</t>
  </si>
  <si>
    <t>27-4031</t>
  </si>
  <si>
    <t>Camera Operators, Television, Video, and Motion Picture</t>
  </si>
  <si>
    <t>27-4032</t>
  </si>
  <si>
    <t>Film and Video Editors</t>
  </si>
  <si>
    <t>27-4099</t>
  </si>
  <si>
    <t>Media and Communication Equipment Workers, All Other</t>
  </si>
  <si>
    <t>29-1011</t>
  </si>
  <si>
    <t>Chiropractors</t>
  </si>
  <si>
    <t>29-1021</t>
  </si>
  <si>
    <t>Dentists, General</t>
  </si>
  <si>
    <t>29-1022</t>
  </si>
  <si>
    <t>Oral and Maxillofacial Surgeons</t>
  </si>
  <si>
    <t>29-1023</t>
  </si>
  <si>
    <t>Orthodontists</t>
  </si>
  <si>
    <t>29-1024</t>
  </si>
  <si>
    <t>Prosthodontists</t>
  </si>
  <si>
    <t>29-1029</t>
  </si>
  <si>
    <t>Dentists, All Other Specialists</t>
  </si>
  <si>
    <t>29-1031</t>
  </si>
  <si>
    <t>Dietitians and Nutritionists</t>
  </si>
  <si>
    <t>29-1041</t>
  </si>
  <si>
    <t>Optometrists</t>
  </si>
  <si>
    <t>29-1051</t>
  </si>
  <si>
    <t>Pharmacists</t>
  </si>
  <si>
    <t>29-1061</t>
  </si>
  <si>
    <t>Anesthesiologists</t>
  </si>
  <si>
    <t>29-1062</t>
  </si>
  <si>
    <t>Family and General Practitioners</t>
  </si>
  <si>
    <t>29-1063</t>
  </si>
  <si>
    <t>Internists, General</t>
  </si>
  <si>
    <t>29-1064</t>
  </si>
  <si>
    <t>Obstetricians and Gynecologists</t>
  </si>
  <si>
    <t>29-1065</t>
  </si>
  <si>
    <t>Pediatricians, General</t>
  </si>
  <si>
    <t>29-1066</t>
  </si>
  <si>
    <t>Psychiatrists</t>
  </si>
  <si>
    <t>29-1067</t>
  </si>
  <si>
    <t>Surgeons</t>
  </si>
  <si>
    <t>29-1069</t>
  </si>
  <si>
    <t>Physicians and Surgeons, All Other</t>
  </si>
  <si>
    <t>29-1071</t>
  </si>
  <si>
    <t>Physician Assistants</t>
  </si>
  <si>
    <t>29-1081</t>
  </si>
  <si>
    <t>Podiatrists</t>
  </si>
  <si>
    <t>29-1122</t>
  </si>
  <si>
    <t>Occupational Therapists</t>
  </si>
  <si>
    <t>29-1123</t>
  </si>
  <si>
    <t>Physical Therapists</t>
  </si>
  <si>
    <t>29-1124</t>
  </si>
  <si>
    <t>Radiation Therapists</t>
  </si>
  <si>
    <t>29-1125</t>
  </si>
  <si>
    <t>Recreational Therapists</t>
  </si>
  <si>
    <t>29-1126</t>
  </si>
  <si>
    <t>Respiratory Therapists</t>
  </si>
  <si>
    <t>29-1127</t>
  </si>
  <si>
    <t>Speech-language Pathologists</t>
  </si>
  <si>
    <t>29-1128</t>
  </si>
  <si>
    <t>Exercise Physiologists</t>
  </si>
  <si>
    <t>29-1129</t>
  </si>
  <si>
    <t>Therapists, All Other</t>
  </si>
  <si>
    <t>29-1131</t>
  </si>
  <si>
    <t>Veterinarians</t>
  </si>
  <si>
    <t>29-1141</t>
  </si>
  <si>
    <t>Registered Nurses</t>
  </si>
  <si>
    <t>29-1151</t>
  </si>
  <si>
    <t>Nurse Anesthetists</t>
  </si>
  <si>
    <t>29-1161</t>
  </si>
  <si>
    <t>Nurse Midwives</t>
  </si>
  <si>
    <t>29-1171</t>
  </si>
  <si>
    <t>Nurse Practitioners</t>
  </si>
  <si>
    <t>29-1181</t>
  </si>
  <si>
    <t>Audiologists</t>
  </si>
  <si>
    <t>29-1199</t>
  </si>
  <si>
    <t>Health Diagnosing and Treating Practitioners, All Other</t>
  </si>
  <si>
    <t>29-2011</t>
  </si>
  <si>
    <t>Medical and Clinical Laboratory Technologists</t>
  </si>
  <si>
    <t>29-2012</t>
  </si>
  <si>
    <t>Medical and Clinical Laboratory Technicians</t>
  </si>
  <si>
    <t>29-2021</t>
  </si>
  <si>
    <t>Dental Hygienists</t>
  </si>
  <si>
    <t>29-2031</t>
  </si>
  <si>
    <t>Cardiovascular Technologists and Technicians</t>
  </si>
  <si>
    <t>29-2032</t>
  </si>
  <si>
    <t>Diagnostic Medical Sonographers</t>
  </si>
  <si>
    <t>29-2033</t>
  </si>
  <si>
    <t>Nuclear Medicine Technologists</t>
  </si>
  <si>
    <t>29-2034</t>
  </si>
  <si>
    <t>Radiologic Technologists</t>
  </si>
  <si>
    <t xml:space="preserve">29-2035 </t>
  </si>
  <si>
    <t>Magnetic Resonance Imaging Technologists</t>
  </si>
  <si>
    <t>29-2041</t>
  </si>
  <si>
    <t>Emergency Medical Technicians and Paramedics</t>
  </si>
  <si>
    <t>29-2051</t>
  </si>
  <si>
    <t>Dietetic Technicians</t>
  </si>
  <si>
    <t>29-2052</t>
  </si>
  <si>
    <t>29-2053</t>
  </si>
  <si>
    <t>Psychiatric Technicians</t>
  </si>
  <si>
    <t>29-2054</t>
  </si>
  <si>
    <t>Respiratory Therapy Technicians</t>
  </si>
  <si>
    <t>29-2055</t>
  </si>
  <si>
    <t>Surgical Technologists</t>
  </si>
  <si>
    <t>29-2056</t>
  </si>
  <si>
    <t>Veterinary Technologists and Technicians</t>
  </si>
  <si>
    <t>29-2057</t>
  </si>
  <si>
    <t>Ophthalmic Medical Technicians</t>
  </si>
  <si>
    <t>29-2061</t>
  </si>
  <si>
    <t>Licensed Practical and Licensed Vocational Nurses</t>
  </si>
  <si>
    <t>29-2071</t>
  </si>
  <si>
    <t>Medical Records and Health Information Technicians</t>
  </si>
  <si>
    <t>29-2081</t>
  </si>
  <si>
    <t>Opticians, Dispensing</t>
  </si>
  <si>
    <t>29-2091</t>
  </si>
  <si>
    <t>Orthotists and Prosthetists</t>
  </si>
  <si>
    <t>29-2092</t>
  </si>
  <si>
    <t>Hearing Aid Specialists</t>
  </si>
  <si>
    <t>29-2099</t>
  </si>
  <si>
    <t>Health Technologists and Technicians, All Other</t>
  </si>
  <si>
    <t>29-9011</t>
  </si>
  <si>
    <t>Occupational Health and Safety Specialists</t>
  </si>
  <si>
    <t>29-9012</t>
  </si>
  <si>
    <t>Occupational Health and Safety Technicians</t>
  </si>
  <si>
    <t>29-9091</t>
  </si>
  <si>
    <t>Athletic Trainers</t>
  </si>
  <si>
    <t>29-9092</t>
  </si>
  <si>
    <t>Genetic Counselors</t>
  </si>
  <si>
    <t>29-9099</t>
  </si>
  <si>
    <t>Healthcare Practitioners and Technical Workers, All Other</t>
  </si>
  <si>
    <t>31-1011</t>
  </si>
  <si>
    <t>Home Health Aides</t>
  </si>
  <si>
    <t>31-1013</t>
  </si>
  <si>
    <t>Psychiatric Aides</t>
  </si>
  <si>
    <t>31-1014</t>
  </si>
  <si>
    <t>Nursing Assistants</t>
  </si>
  <si>
    <t>31-1015</t>
  </si>
  <si>
    <t>Orderlies</t>
  </si>
  <si>
    <t>31-2011</t>
  </si>
  <si>
    <t>Occupational Therapy Assistants</t>
  </si>
  <si>
    <t>31-2012</t>
  </si>
  <si>
    <t>Occupational Therapy Aides</t>
  </si>
  <si>
    <t>31-2021</t>
  </si>
  <si>
    <t>Physical Therapist Assistants</t>
  </si>
  <si>
    <t>31-2022</t>
  </si>
  <si>
    <t>Physical Therapist Aides</t>
  </si>
  <si>
    <t>31-9011</t>
  </si>
  <si>
    <t>Massage Therapists</t>
  </si>
  <si>
    <t>31-9091</t>
  </si>
  <si>
    <t>Dental Assistants</t>
  </si>
  <si>
    <t>31-9092</t>
  </si>
  <si>
    <t>Medical Assistants</t>
  </si>
  <si>
    <t>31-9093</t>
  </si>
  <si>
    <t>Medical Equipment Preparers</t>
  </si>
  <si>
    <t>31-9094</t>
  </si>
  <si>
    <t>Medical Transcriptionists</t>
  </si>
  <si>
    <t>31-9095</t>
  </si>
  <si>
    <t>Pharmacy Aides</t>
  </si>
  <si>
    <t>31-9096</t>
  </si>
  <si>
    <t>Veterinary Assistants and Laboratory Animal Caretakers</t>
  </si>
  <si>
    <t>31-9097</t>
  </si>
  <si>
    <t>Phlebotomists</t>
  </si>
  <si>
    <t>31-9099</t>
  </si>
  <si>
    <t>Healthcare Support Workers, All Other</t>
  </si>
  <si>
    <t>33-1011</t>
  </si>
  <si>
    <t>First-Line Supervisors of Correctional Officers</t>
  </si>
  <si>
    <t>33-1012</t>
  </si>
  <si>
    <t>First-Line Supervisors of Police and Detectives</t>
  </si>
  <si>
    <t>33-1021</t>
  </si>
  <si>
    <t>First-Line Supervisors of Fire Fighting and Prevention Workers</t>
  </si>
  <si>
    <t>33-1099</t>
  </si>
  <si>
    <t>First-Line Supervisors of Protective Service Workers, All Other</t>
  </si>
  <si>
    <t>33-2011</t>
  </si>
  <si>
    <t>Firefighters</t>
  </si>
  <si>
    <t>33-2021</t>
  </si>
  <si>
    <t>Fire Inspectors and Investigators</t>
  </si>
  <si>
    <t>33-2022</t>
  </si>
  <si>
    <t>Forest Fire Inspectors and Prevention Specialists</t>
  </si>
  <si>
    <t>33-3011</t>
  </si>
  <si>
    <t>Bailiffs</t>
  </si>
  <si>
    <t>33-3012</t>
  </si>
  <si>
    <t>Correctional Officers and Jailers</t>
  </si>
  <si>
    <t>33-3021</t>
  </si>
  <si>
    <t>Detectives and Criminal Investigators</t>
  </si>
  <si>
    <t>33-3031</t>
  </si>
  <si>
    <t>Fish and Game Wardens</t>
  </si>
  <si>
    <t>33-3041</t>
  </si>
  <si>
    <t>Parking Enforcement Workers</t>
  </si>
  <si>
    <t>33-3051</t>
  </si>
  <si>
    <t>Police and Sheriff's Patrol Officers</t>
  </si>
  <si>
    <t>33-3052</t>
  </si>
  <si>
    <t>Transit and Railroad Police</t>
  </si>
  <si>
    <t>33-9011</t>
  </si>
  <si>
    <t>Animal Control Workers</t>
  </si>
  <si>
    <t>33-9021</t>
  </si>
  <si>
    <t>Private Detectives and Investigators</t>
  </si>
  <si>
    <t>33-9031</t>
  </si>
  <si>
    <t>Gaming Surveillance Officers and Gaming Investigators</t>
  </si>
  <si>
    <t>33-9032</t>
  </si>
  <si>
    <t>Security Guards</t>
  </si>
  <si>
    <t>33-9091</t>
  </si>
  <si>
    <t>Crossing Guards</t>
  </si>
  <si>
    <t>33-9092</t>
  </si>
  <si>
    <t>Lifeguards, Ski Patrol, and Other Recreational Protective Service Workers</t>
  </si>
  <si>
    <t>33-9093</t>
  </si>
  <si>
    <t>Transportation Security Screeners</t>
  </si>
  <si>
    <t xml:space="preserve">33-9093 </t>
  </si>
  <si>
    <t>33-9099</t>
  </si>
  <si>
    <t>Protective Service Workers, All Other</t>
  </si>
  <si>
    <t>35-1011</t>
  </si>
  <si>
    <t>Chefs and Head Cooks</t>
  </si>
  <si>
    <t>35-1012</t>
  </si>
  <si>
    <t>First-Line Supervisors of Food Preparation and Serving Workers</t>
  </si>
  <si>
    <t>35-2011</t>
  </si>
  <si>
    <t>Cooks, Fast Food</t>
  </si>
  <si>
    <t>35-2012</t>
  </si>
  <si>
    <t>Cooks, Institution and Cafeteria</t>
  </si>
  <si>
    <t>35-2013</t>
  </si>
  <si>
    <t>Cooks, Private Household</t>
  </si>
  <si>
    <t>35-2014</t>
  </si>
  <si>
    <t>Cooks, Restaurant</t>
  </si>
  <si>
    <t>35-2015</t>
  </si>
  <si>
    <t>Cooks, Short Order</t>
  </si>
  <si>
    <t>35-2019</t>
  </si>
  <si>
    <t>Cooks, All Other</t>
  </si>
  <si>
    <t>35-2021</t>
  </si>
  <si>
    <t>Food Preparation Workers</t>
  </si>
  <si>
    <t>35-3011</t>
  </si>
  <si>
    <t>Bartenders</t>
  </si>
  <si>
    <t>35-3021</t>
  </si>
  <si>
    <t>Combined Food Preparation and Serving Workers, Including Fast Food</t>
  </si>
  <si>
    <t>35-3022</t>
  </si>
  <si>
    <t>Counter Attendants, Cafeteria, Food Concession, and Coffee Shop</t>
  </si>
  <si>
    <t>35-3031</t>
  </si>
  <si>
    <t>Waiters and Waitresses</t>
  </si>
  <si>
    <t>35-3041</t>
  </si>
  <si>
    <t>Food Servers, Nonrestaurant</t>
  </si>
  <si>
    <t>35-9011</t>
  </si>
  <si>
    <t>Dining Room and Cafeteria Attendants and Bartender Helpers</t>
  </si>
  <si>
    <t>35-9021</t>
  </si>
  <si>
    <t>Dishwashers</t>
  </si>
  <si>
    <t>35-9031</t>
  </si>
  <si>
    <t>Hosts and Hostesses, Restaurant, Lounge, and Coffee Shop</t>
  </si>
  <si>
    <t>35-9099</t>
  </si>
  <si>
    <t>Food Preparation and Serving Related Workers, All Other</t>
  </si>
  <si>
    <t>37-1011</t>
  </si>
  <si>
    <t>First-Line Supervisors of Housekeeping and Janitorial Workers</t>
  </si>
  <si>
    <t>37-1012</t>
  </si>
  <si>
    <t>First-Line Supervisors of Landscaping, Lawn Service, and Groundskeeping Workers</t>
  </si>
  <si>
    <t>37-2011</t>
  </si>
  <si>
    <t>Janitors and Cleaners, Except Maids and Housekeeping Cleaners</t>
  </si>
  <si>
    <t>37-2012</t>
  </si>
  <si>
    <t>Maids and Housekeeping Cleaners</t>
  </si>
  <si>
    <t>37-2019</t>
  </si>
  <si>
    <t>Building Cleaning Workers, All Other</t>
  </si>
  <si>
    <t>37-2021</t>
  </si>
  <si>
    <t>Pest Control Workers</t>
  </si>
  <si>
    <t>37-3011</t>
  </si>
  <si>
    <t>Landscaping and Groundskeeping Workers</t>
  </si>
  <si>
    <t>37-3012</t>
  </si>
  <si>
    <t>Pesticide Handlers, Sprayers, and Applicators, Vegetation</t>
  </si>
  <si>
    <t>37-3013</t>
  </si>
  <si>
    <t>Tree Trimmers and Pruners</t>
  </si>
  <si>
    <t>37-3019</t>
  </si>
  <si>
    <t>Grounds Maintenance Workers, All Other</t>
  </si>
  <si>
    <t>39-1011</t>
  </si>
  <si>
    <t>Gaming Supervisors</t>
  </si>
  <si>
    <t>39-1012</t>
  </si>
  <si>
    <t>Slot Supervisors</t>
  </si>
  <si>
    <t>39-1021</t>
  </si>
  <si>
    <t>First-Line Supervisors of Personal Service Workers</t>
  </si>
  <si>
    <t>39-2011</t>
  </si>
  <si>
    <t>Animal Trainers</t>
  </si>
  <si>
    <t>39-2021</t>
  </si>
  <si>
    <t>Nonfarm Animal Caretakers</t>
  </si>
  <si>
    <t>39-3011</t>
  </si>
  <si>
    <t>Gaming Dealers</t>
  </si>
  <si>
    <t>39-3012</t>
  </si>
  <si>
    <t>Gaming and Sports Book Writers and Runners</t>
  </si>
  <si>
    <t>39-3019</t>
  </si>
  <si>
    <t>Gaming Service Workers, All Other</t>
  </si>
  <si>
    <t>39-3021</t>
  </si>
  <si>
    <t>Motion Picture Projectionists</t>
  </si>
  <si>
    <t>39-3031</t>
  </si>
  <si>
    <t>Ushers, Lobby Attendants, and Ticket Takers</t>
  </si>
  <si>
    <t>39-3091</t>
  </si>
  <si>
    <t>Amusement and Recreation Attendants</t>
  </si>
  <si>
    <t>39-3092</t>
  </si>
  <si>
    <t>Costume Attendants</t>
  </si>
  <si>
    <t>39-3093</t>
  </si>
  <si>
    <t>Locker Room, Coatroom, and Dressing Room Attendants</t>
  </si>
  <si>
    <t>39-3099</t>
  </si>
  <si>
    <t>Entertainment Attendants and Related Workers, All Other</t>
  </si>
  <si>
    <t>39-4011</t>
  </si>
  <si>
    <t>Embalmers</t>
  </si>
  <si>
    <t>39-4021</t>
  </si>
  <si>
    <t>Funeral Attendants</t>
  </si>
  <si>
    <t>39-4031</t>
  </si>
  <si>
    <t>Morticians, Undertakers, and Funeral Directors</t>
  </si>
  <si>
    <t>39-5011</t>
  </si>
  <si>
    <t>Barbers</t>
  </si>
  <si>
    <t>39-5012</t>
  </si>
  <si>
    <t>Hairdressers, Hairstylists, and Cosmetologists</t>
  </si>
  <si>
    <t>39-5091</t>
  </si>
  <si>
    <t>Makeup Artists, Theatrical and Performance</t>
  </si>
  <si>
    <t>39-5092</t>
  </si>
  <si>
    <t>Manicurists and Pedicurists</t>
  </si>
  <si>
    <t>39-5093</t>
  </si>
  <si>
    <t>Shampooers</t>
  </si>
  <si>
    <t>39-5094</t>
  </si>
  <si>
    <t>Skincare Specialists</t>
  </si>
  <si>
    <t>39-6011</t>
  </si>
  <si>
    <t>Baggage Porters and Bellhops</t>
  </si>
  <si>
    <t>39-6012</t>
  </si>
  <si>
    <t>Concierges</t>
  </si>
  <si>
    <t>39-7011</t>
  </si>
  <si>
    <t>Tour Guides and Escorts</t>
  </si>
  <si>
    <t>39-7012</t>
  </si>
  <si>
    <t>Travel Guides</t>
  </si>
  <si>
    <t>39-9011</t>
  </si>
  <si>
    <t>Childcare Workers</t>
  </si>
  <si>
    <t>39-9021</t>
  </si>
  <si>
    <t>Personal Care Aides</t>
  </si>
  <si>
    <t>39-9031</t>
  </si>
  <si>
    <t>Fitness Trainers and Aerobics Instructors</t>
  </si>
  <si>
    <t>39-9032</t>
  </si>
  <si>
    <t>Recreation Workers</t>
  </si>
  <si>
    <t>39-9041</t>
  </si>
  <si>
    <t>Residential Advisors</t>
  </si>
  <si>
    <t>39-9099</t>
  </si>
  <si>
    <t>Personal Care and Service Workers, All Other</t>
  </si>
  <si>
    <t>41-1011</t>
  </si>
  <si>
    <t>First-Line Supervisors of Retail Sales Workers</t>
  </si>
  <si>
    <t>41-1012</t>
  </si>
  <si>
    <t>First-Line Supervisors of Non-Retail Sales Workers</t>
  </si>
  <si>
    <t>41-2011</t>
  </si>
  <si>
    <t>Cashiers</t>
  </si>
  <si>
    <t>41-2012</t>
  </si>
  <si>
    <t>Gaming Change Persons and Booth Cashiers</t>
  </si>
  <si>
    <t>41-2021</t>
  </si>
  <si>
    <t>Counter and Rental Clerks</t>
  </si>
  <si>
    <t>41-2022</t>
  </si>
  <si>
    <t>Parts Salespersons</t>
  </si>
  <si>
    <t>41-2031</t>
  </si>
  <si>
    <t>Retail Salespersons</t>
  </si>
  <si>
    <t>41-3011</t>
  </si>
  <si>
    <t>Advertising Sales Agents</t>
  </si>
  <si>
    <t>41-3021</t>
  </si>
  <si>
    <t>Insurance Sales Agents</t>
  </si>
  <si>
    <t>41-3031</t>
  </si>
  <si>
    <t>Securities, Commodities, and Financial Services Sales Agents</t>
  </si>
  <si>
    <t>41-3041</t>
  </si>
  <si>
    <t>Travel Agents</t>
  </si>
  <si>
    <t>41-3099</t>
  </si>
  <si>
    <t>Sales Representatives, Services, All Other</t>
  </si>
  <si>
    <t>41-4011</t>
  </si>
  <si>
    <t>Sales Representatives, Wholesale and Manufacturing, Technical and Scientific Products</t>
  </si>
  <si>
    <t>41-4012</t>
  </si>
  <si>
    <t>Sales Representatives, Wholesale and Manufacturing, Except Technical and Scientific Products</t>
  </si>
  <si>
    <t>41-9011</t>
  </si>
  <si>
    <t>Demonstrators and Product Promoters</t>
  </si>
  <si>
    <t>41-9012</t>
  </si>
  <si>
    <t>Models</t>
  </si>
  <si>
    <t>41-9021</t>
  </si>
  <si>
    <t>Real Estate Brokers</t>
  </si>
  <si>
    <t>41-9022</t>
  </si>
  <si>
    <t>Real Estate Sales Agents</t>
  </si>
  <si>
    <t>41-9031</t>
  </si>
  <si>
    <t>Sales Engineers</t>
  </si>
  <si>
    <t>41-9041</t>
  </si>
  <si>
    <t>Telemarketers</t>
  </si>
  <si>
    <t>41-9091</t>
  </si>
  <si>
    <t>Door-to-Door Sales Workers, News and Street Vendors, and Related Workers</t>
  </si>
  <si>
    <t>41-9099</t>
  </si>
  <si>
    <t>Sales and Related Workers, All Other</t>
  </si>
  <si>
    <t>43-1011</t>
  </si>
  <si>
    <t>First-Line Supervisors of Office and Administrative Support Workers</t>
  </si>
  <si>
    <t>43-2011</t>
  </si>
  <si>
    <t>Switchboard Operators, Including Answering Service</t>
  </si>
  <si>
    <t>43-2021</t>
  </si>
  <si>
    <t>Telephone Operators</t>
  </si>
  <si>
    <t>43-2099</t>
  </si>
  <si>
    <t>Communications Equipment Operators, All Other</t>
  </si>
  <si>
    <t>43-3011</t>
  </si>
  <si>
    <t>Bill and Account Collectors</t>
  </si>
  <si>
    <t>43-3021</t>
  </si>
  <si>
    <t>Billing and Posting Clerks</t>
  </si>
  <si>
    <t>43-3031</t>
  </si>
  <si>
    <t>Bookkeeping, Accounting, and Auditing Clerks</t>
  </si>
  <si>
    <t>43-3041</t>
  </si>
  <si>
    <t>Gaming Cage Workers</t>
  </si>
  <si>
    <t>43-3051</t>
  </si>
  <si>
    <t>Payroll and Timekeeping Clerks</t>
  </si>
  <si>
    <t>43-3061</t>
  </si>
  <si>
    <t>Procurement Clerks</t>
  </si>
  <si>
    <t>43-3071</t>
  </si>
  <si>
    <t>Tellers</t>
  </si>
  <si>
    <t>43-3099</t>
  </si>
  <si>
    <t>Financial Clerks, All Other</t>
  </si>
  <si>
    <t>43-4011</t>
  </si>
  <si>
    <t>Brokerage Clerks</t>
  </si>
  <si>
    <t>43-4021</t>
  </si>
  <si>
    <t>Correspondence Clerks</t>
  </si>
  <si>
    <t>43-4031</t>
  </si>
  <si>
    <t>Court, Municipal, and License Clerks</t>
  </si>
  <si>
    <t>43-4041</t>
  </si>
  <si>
    <t>Credit Authorizers, Checkers, and Clerks</t>
  </si>
  <si>
    <t>43-4051</t>
  </si>
  <si>
    <t>Customer Service Representatives</t>
  </si>
  <si>
    <t>43-4061</t>
  </si>
  <si>
    <t>Eligibility Interviewers, Government Programs</t>
  </si>
  <si>
    <t>43-4071</t>
  </si>
  <si>
    <t>File Clerks</t>
  </si>
  <si>
    <t>43-4081</t>
  </si>
  <si>
    <t>Hotel, Motel, and Resort Desk Clerks</t>
  </si>
  <si>
    <t>43-4111</t>
  </si>
  <si>
    <t>Interviewers, Except Eligibility and Loan</t>
  </si>
  <si>
    <t>43-4121</t>
  </si>
  <si>
    <t>Library Assistants, Clerical</t>
  </si>
  <si>
    <t>43-4131</t>
  </si>
  <si>
    <t>Loan Interviewers and Clerks</t>
  </si>
  <si>
    <t>43-4141</t>
  </si>
  <si>
    <t>New Accounts Clerks</t>
  </si>
  <si>
    <t>43-4151</t>
  </si>
  <si>
    <t>Order Clerks</t>
  </si>
  <si>
    <t>43-4161</t>
  </si>
  <si>
    <t>Human Resources Assistants, Except Payroll and Timekeeping</t>
  </si>
  <si>
    <t>43-4171</t>
  </si>
  <si>
    <t>Receptionists and Information Clerks</t>
  </si>
  <si>
    <t>43-4181</t>
  </si>
  <si>
    <t>Reservation and Transportation Ticket Agents and Travel Clerks</t>
  </si>
  <si>
    <t>43-4199</t>
  </si>
  <si>
    <t>Information and Record Clerks, All Other</t>
  </si>
  <si>
    <t>43-5011</t>
  </si>
  <si>
    <t>Cargo and Freight Agents</t>
  </si>
  <si>
    <t>43-5021</t>
  </si>
  <si>
    <t>Couriers and Messengers</t>
  </si>
  <si>
    <t>43-5031</t>
  </si>
  <si>
    <t>Police, Fire, and Ambulance Dispatchers</t>
  </si>
  <si>
    <t>43-5032</t>
  </si>
  <si>
    <t>Dispatchers, Except Police, Fire, and Ambulance</t>
  </si>
  <si>
    <t>43-5041</t>
  </si>
  <si>
    <t>Meter Readers, Utilities</t>
  </si>
  <si>
    <t>43-5051</t>
  </si>
  <si>
    <t>Postal Service Clerks</t>
  </si>
  <si>
    <t>43-5052</t>
  </si>
  <si>
    <t>Postal Service Mail Carriers</t>
  </si>
  <si>
    <t>43-5053</t>
  </si>
  <si>
    <t>Postal Service Mail Sorters, Processors, and Processing Machine Operators</t>
  </si>
  <si>
    <t>43-5061</t>
  </si>
  <si>
    <t>Production, Planning, and Expediting Clerks</t>
  </si>
  <si>
    <t>43-5071</t>
  </si>
  <si>
    <t>Shipping, Receiving, and Traffic Clerks</t>
  </si>
  <si>
    <t>43-5081</t>
  </si>
  <si>
    <t>Stock Clerks and Order Fillers</t>
  </si>
  <si>
    <t>43-5111</t>
  </si>
  <si>
    <t>Weighers, Measurers, Checkers, and Samplers, Recordkeeping</t>
  </si>
  <si>
    <t>43-6011</t>
  </si>
  <si>
    <t>Executive Secretaries and Executive Administrative Assistants</t>
  </si>
  <si>
    <t>43-6012</t>
  </si>
  <si>
    <t>Legal Secretaries</t>
  </si>
  <si>
    <t>43-6013</t>
  </si>
  <si>
    <t>Medical Secretaries</t>
  </si>
  <si>
    <t>43-6014</t>
  </si>
  <si>
    <t>Secretaries and Administrative Assistants, Except Legal, Medical, and Executive</t>
  </si>
  <si>
    <t>43-9011</t>
  </si>
  <si>
    <t>Computer Operators</t>
  </si>
  <si>
    <t>43-9021</t>
  </si>
  <si>
    <t>Data Entry Keyers</t>
  </si>
  <si>
    <t>43-9022</t>
  </si>
  <si>
    <t>Word Processors and Typists</t>
  </si>
  <si>
    <t>43-9031</t>
  </si>
  <si>
    <t>Desktop Publishers</t>
  </si>
  <si>
    <t>43-9041</t>
  </si>
  <si>
    <t>Insurance Claims and Policy Processing Clerks</t>
  </si>
  <si>
    <t>43-9051</t>
  </si>
  <si>
    <t>Mail Clerks and Mail Machine Operators, Except Postal Service</t>
  </si>
  <si>
    <t>43-9061</t>
  </si>
  <si>
    <t>Office Clerks, General</t>
  </si>
  <si>
    <t>43-9071</t>
  </si>
  <si>
    <t>Office Machine Operators, Except Computer</t>
  </si>
  <si>
    <t>43-9081</t>
  </si>
  <si>
    <t>Proofreaders and Copy Markers</t>
  </si>
  <si>
    <t>43-9111</t>
  </si>
  <si>
    <t>Statistical Assistants</t>
  </si>
  <si>
    <t>43-9199</t>
  </si>
  <si>
    <t>Office and Administrative Support Workers, All Other</t>
  </si>
  <si>
    <t>45-1011</t>
  </si>
  <si>
    <t>First-Line Supervisors of Farming, Fishing, and Forestry Workers</t>
  </si>
  <si>
    <t>45-2011</t>
  </si>
  <si>
    <t>Agricultural Inspectors</t>
  </si>
  <si>
    <t>45-2021</t>
  </si>
  <si>
    <t>Animal Breeders</t>
  </si>
  <si>
    <t>45-2041</t>
  </si>
  <si>
    <t>Graders and Sorters, Agricultural Products</t>
  </si>
  <si>
    <t>45-2091</t>
  </si>
  <si>
    <t>Agricultural Equipment Operators</t>
  </si>
  <si>
    <t>45-2092</t>
  </si>
  <si>
    <t>Farmworkers and Laborers, Crop, Nursery, and Greenhouse</t>
  </si>
  <si>
    <t>45-2093</t>
  </si>
  <si>
    <t>Farmworkers, Farm, Ranch, and Aquacultural Animals</t>
  </si>
  <si>
    <t>45-2099</t>
  </si>
  <si>
    <t>Agricultural Workers, All Other</t>
  </si>
  <si>
    <t>45-3011</t>
  </si>
  <si>
    <t>Fishers and Related Fishing Workers</t>
  </si>
  <si>
    <t>45-3021</t>
  </si>
  <si>
    <t>Hunters and Trappers</t>
  </si>
  <si>
    <t>45-4011</t>
  </si>
  <si>
    <t>Forest and Conservation Workers</t>
  </si>
  <si>
    <t>45-4021</t>
  </si>
  <si>
    <t>Fallers</t>
  </si>
  <si>
    <t>45-4022</t>
  </si>
  <si>
    <t>Logging Equipment Operators</t>
  </si>
  <si>
    <t>45-4023</t>
  </si>
  <si>
    <t>Log Graders and Scalers</t>
  </si>
  <si>
    <t>45-4029</t>
  </si>
  <si>
    <t>Logging Workers, All Other</t>
  </si>
  <si>
    <t>47-1011</t>
  </si>
  <si>
    <t>First-Line Supervisors of Construction Trades and Extraction Workers</t>
  </si>
  <si>
    <t>47-2011</t>
  </si>
  <si>
    <t>Boilermakers</t>
  </si>
  <si>
    <t>47-2021</t>
  </si>
  <si>
    <t>Brickmasons and Blockmasons</t>
  </si>
  <si>
    <t>47-2022</t>
  </si>
  <si>
    <t>Stonemasons</t>
  </si>
  <si>
    <t>47-2031</t>
  </si>
  <si>
    <t>Carpenters</t>
  </si>
  <si>
    <t>47-2041</t>
  </si>
  <si>
    <t>Carpet Installers</t>
  </si>
  <si>
    <t>47-2042</t>
  </si>
  <si>
    <t>Floor Layers, Except Carpet, Wood, and Hard Tiles</t>
  </si>
  <si>
    <t>47-2043</t>
  </si>
  <si>
    <t>Floor Sanders and Finishers</t>
  </si>
  <si>
    <t>47-2044</t>
  </si>
  <si>
    <t>Tile and Marble Setters</t>
  </si>
  <si>
    <t>47-2051</t>
  </si>
  <si>
    <t>Cement Masons and Concrete Finishers</t>
  </si>
  <si>
    <t>47-2053</t>
  </si>
  <si>
    <t>Terrazzo Workers and Finishers</t>
  </si>
  <si>
    <t>47-2061</t>
  </si>
  <si>
    <t>Construction Laborers</t>
  </si>
  <si>
    <t>47-2071</t>
  </si>
  <si>
    <t>Paving, Surfacing, and Tamping Equipment Operators</t>
  </si>
  <si>
    <t>47-2072</t>
  </si>
  <si>
    <t>Pile-Driver Operators</t>
  </si>
  <si>
    <t>47-2073</t>
  </si>
  <si>
    <t>Operating Engineers and Other Construction Equipment Operators</t>
  </si>
  <si>
    <t>47-2081</t>
  </si>
  <si>
    <t>Drywall and Ceiling Tile Installers</t>
  </si>
  <si>
    <t>47-2082</t>
  </si>
  <si>
    <t>Tapers</t>
  </si>
  <si>
    <t>47-2111</t>
  </si>
  <si>
    <t>Electricians</t>
  </si>
  <si>
    <t>47-2121</t>
  </si>
  <si>
    <t>Glaziers</t>
  </si>
  <si>
    <t>47-2131</t>
  </si>
  <si>
    <t>Insulation Workers, Floor, Ceiling, and Wall</t>
  </si>
  <si>
    <t>47-2132</t>
  </si>
  <si>
    <t>Insulation Workers, Mechanical</t>
  </si>
  <si>
    <t>47-2141</t>
  </si>
  <si>
    <t>Painters, Construction and Maintenance</t>
  </si>
  <si>
    <t>47-2142</t>
  </si>
  <si>
    <t>Paperhangers</t>
  </si>
  <si>
    <t>47-2151</t>
  </si>
  <si>
    <t>Pipelayers</t>
  </si>
  <si>
    <t>47-2152</t>
  </si>
  <si>
    <t>Plumbers, Pipefitters, and Steamfitters</t>
  </si>
  <si>
    <t>47-2161</t>
  </si>
  <si>
    <t>Plasterers and Stucco Masons</t>
  </si>
  <si>
    <t>47-2171</t>
  </si>
  <si>
    <t>Reinforcing Iron and Rebar Workers</t>
  </si>
  <si>
    <t>47-2181</t>
  </si>
  <si>
    <t>Roofers</t>
  </si>
  <si>
    <t>47-2211</t>
  </si>
  <si>
    <t>Sheet Metal Workers</t>
  </si>
  <si>
    <t>47-2221</t>
  </si>
  <si>
    <t>Structural Iron and Steel Workers</t>
  </si>
  <si>
    <t>47-2231</t>
  </si>
  <si>
    <t>Solar Photovoltaic Installers</t>
  </si>
  <si>
    <t>47-3011</t>
  </si>
  <si>
    <t>Helpers--Brickmasons, Blockmasons, Stonemasons, and Tile and Marble Setters</t>
  </si>
  <si>
    <t>47-3012</t>
  </si>
  <si>
    <t>Helpers--Carpenters</t>
  </si>
  <si>
    <t>47-3013</t>
  </si>
  <si>
    <t>Helpers--Electricians</t>
  </si>
  <si>
    <t>47-3014</t>
  </si>
  <si>
    <t>Helpers--Painters, Paperhangers, Plasterers, and Stucco Masons</t>
  </si>
  <si>
    <t>47-3015</t>
  </si>
  <si>
    <t>Helpers--Pipelayers, Plumbers, Pipefitters, and Steamfitters</t>
  </si>
  <si>
    <t>47-3016</t>
  </si>
  <si>
    <t>Helpers--Roofers</t>
  </si>
  <si>
    <t>47-3019</t>
  </si>
  <si>
    <t>Helpers, Construction Trades, All Other</t>
  </si>
  <si>
    <t>47-4011</t>
  </si>
  <si>
    <t>Construction and Building Inspectors</t>
  </si>
  <si>
    <t>47-4021</t>
  </si>
  <si>
    <t>Elevator Installers and Repairers</t>
  </si>
  <si>
    <t>47-4031</t>
  </si>
  <si>
    <t>Fence Erectors</t>
  </si>
  <si>
    <t>47-4041</t>
  </si>
  <si>
    <t>Hazardous Materials Removal Workers</t>
  </si>
  <si>
    <t>47-4051</t>
  </si>
  <si>
    <t>Highway Maintenance Workers</t>
  </si>
  <si>
    <t>47-4061</t>
  </si>
  <si>
    <t>Rail-Track Laying and Maintenance Equipment Operators</t>
  </si>
  <si>
    <t>47-4071</t>
  </si>
  <si>
    <t>Septic Tank Servicers and Sewer Pipe Cleaners</t>
  </si>
  <si>
    <t>47-4091</t>
  </si>
  <si>
    <t>Segmental Pavers</t>
  </si>
  <si>
    <t>47-4099</t>
  </si>
  <si>
    <t>Construction and Related Workers, All Other</t>
  </si>
  <si>
    <t>47-5011</t>
  </si>
  <si>
    <t>Derrick Operators, Oil and Gas</t>
  </si>
  <si>
    <t>47-5012</t>
  </si>
  <si>
    <t>Rotary Drill Operators, Oil and Gas</t>
  </si>
  <si>
    <t>47-5013</t>
  </si>
  <si>
    <t>Service Unit Operators, Oil, Gas, and Mining</t>
  </si>
  <si>
    <t>47-5021</t>
  </si>
  <si>
    <t>Earth Drillers, Except Oil and Gas</t>
  </si>
  <si>
    <t>47-5031</t>
  </si>
  <si>
    <t>Explosives Workers, Ordnance Handling Experts, and Blasters</t>
  </si>
  <si>
    <t>47-5041</t>
  </si>
  <si>
    <t>Continuous Mining Machine Operators</t>
  </si>
  <si>
    <t>47-5042</t>
  </si>
  <si>
    <t>Mine Cutting and Channeling Machine Operators</t>
  </si>
  <si>
    <t>47-5049</t>
  </si>
  <si>
    <t>Mining Machine Operators, All Other</t>
  </si>
  <si>
    <t>47-5051</t>
  </si>
  <si>
    <t>Rock Splitters, Quarry</t>
  </si>
  <si>
    <t>47-5061</t>
  </si>
  <si>
    <t>Roof Bolters, Mining</t>
  </si>
  <si>
    <t>47-5071</t>
  </si>
  <si>
    <t>Roustabouts, Oil and Gas</t>
  </si>
  <si>
    <t>47-5081</t>
  </si>
  <si>
    <t>Helpers--Extraction Workers</t>
  </si>
  <si>
    <t>47-5099</t>
  </si>
  <si>
    <t>Extraction Workers, All Other</t>
  </si>
  <si>
    <t>49-1011</t>
  </si>
  <si>
    <t>First-Line Supervisors of Mechanics, Installers, and Repairers</t>
  </si>
  <si>
    <t>49-2011</t>
  </si>
  <si>
    <t>Computer, Automated Teller, and Office Machine Repairers</t>
  </si>
  <si>
    <t>49-2021</t>
  </si>
  <si>
    <t>Radio, Cellular, and Tower Equipment Installers and Repairers</t>
  </si>
  <si>
    <t>49-2022</t>
  </si>
  <si>
    <t>Telecommunications Equipment Installers and Repairers, Except Line Installers</t>
  </si>
  <si>
    <t>49-2091</t>
  </si>
  <si>
    <t>Avionics Technicians</t>
  </si>
  <si>
    <t>49-2092</t>
  </si>
  <si>
    <t>Electric Motor, Power Tool, and Related Repairers</t>
  </si>
  <si>
    <t>49-2093</t>
  </si>
  <si>
    <t>Electrical and Electronics Installers and Repairers, Transportation Equipment</t>
  </si>
  <si>
    <t>49-2094</t>
  </si>
  <si>
    <t>Electrical and Electronics Repairers, Commercial and Industrial Equipment</t>
  </si>
  <si>
    <t>49-2095</t>
  </si>
  <si>
    <t>Electrical and Electronics Repairers, Powerhouse, Substation, and Relay</t>
  </si>
  <si>
    <t>49-2096</t>
  </si>
  <si>
    <t>Electronic Equipment Installers and Repairers, Motor Vehicles</t>
  </si>
  <si>
    <t>49-2097</t>
  </si>
  <si>
    <t>Electronic Home Entertainment Equipment Installers and Repairers</t>
  </si>
  <si>
    <t>49-2098</t>
  </si>
  <si>
    <t>Security and Fire Alarm Systems Installers</t>
  </si>
  <si>
    <t>49-3011</t>
  </si>
  <si>
    <t>Aircraft Mechanics and Service Technicians</t>
  </si>
  <si>
    <t>49-3021</t>
  </si>
  <si>
    <t>Automotive Body and Related Repairers</t>
  </si>
  <si>
    <t>49-3022</t>
  </si>
  <si>
    <t>Automotive Glass Installers and Repairers</t>
  </si>
  <si>
    <t>49-3023</t>
  </si>
  <si>
    <t>Automotive Service Technicians and Mechanics</t>
  </si>
  <si>
    <t>49-3031</t>
  </si>
  <si>
    <t>Bus and Truck Mechanics and Diesel Engine Specialists</t>
  </si>
  <si>
    <t>49-3041</t>
  </si>
  <si>
    <t>Farm Equipment Mechanics and Service Technicians</t>
  </si>
  <si>
    <t>49-3042</t>
  </si>
  <si>
    <t>Mobile Heavy Equipment Mechanics, Except Engines</t>
  </si>
  <si>
    <t>49-3043</t>
  </si>
  <si>
    <t>Rail Car Repairers</t>
  </si>
  <si>
    <t>49-3051</t>
  </si>
  <si>
    <t>Motorboat Mechanics and Service Technicians</t>
  </si>
  <si>
    <t>49-3052</t>
  </si>
  <si>
    <t>Motorcycle Mechanics</t>
  </si>
  <si>
    <t>49-3053</t>
  </si>
  <si>
    <t>Outdoor Power Equipment and Other Small Engine Mechanics</t>
  </si>
  <si>
    <t>49-3091</t>
  </si>
  <si>
    <t>Bicycle Repairers</t>
  </si>
  <si>
    <t>49-3092</t>
  </si>
  <si>
    <t>Recreational Vehicle Service Technicians</t>
  </si>
  <si>
    <t>49-3093</t>
  </si>
  <si>
    <t>Tire Repairers and Changers</t>
  </si>
  <si>
    <t>49-9011</t>
  </si>
  <si>
    <t>Mechanical Door Repairers</t>
  </si>
  <si>
    <t>49-9012</t>
  </si>
  <si>
    <t>Control and Valve Installers and Repairers, Except Mechanical Door</t>
  </si>
  <si>
    <t>49-9021</t>
  </si>
  <si>
    <t>Heating, Air Conditioning, and Refrigeration Mechanics and Installers</t>
  </si>
  <si>
    <t>49-9031</t>
  </si>
  <si>
    <t>Home Appliance Repairers</t>
  </si>
  <si>
    <t>49-9041</t>
  </si>
  <si>
    <t>Industrial Machinery Mechanics</t>
  </si>
  <si>
    <t>49-9043</t>
  </si>
  <si>
    <t>Maintenance Workers, Machinery</t>
  </si>
  <si>
    <t>49-9044</t>
  </si>
  <si>
    <t>Millwrights</t>
  </si>
  <si>
    <t>49-9045</t>
  </si>
  <si>
    <t>Refractory Materials Repairers, Except Brickmasons</t>
  </si>
  <si>
    <t>49-9051</t>
  </si>
  <si>
    <t>Electrical Power-Line Installers and Repairers</t>
  </si>
  <si>
    <t>49-9052</t>
  </si>
  <si>
    <t>Telecommunications Line Installers and Repairers</t>
  </si>
  <si>
    <t>49-9061</t>
  </si>
  <si>
    <t>Camera and Photographic Equipment Repairers</t>
  </si>
  <si>
    <t>49-9062</t>
  </si>
  <si>
    <t>Medical Equipment Repairers</t>
  </si>
  <si>
    <t>49-9063</t>
  </si>
  <si>
    <t>Musical Instrument Repairers and Tuners</t>
  </si>
  <si>
    <t>49-9064</t>
  </si>
  <si>
    <t>Watch Repairers</t>
  </si>
  <si>
    <t>49-9069</t>
  </si>
  <si>
    <t>Precision Instrument and Equipment Repairers, All Other</t>
  </si>
  <si>
    <t>49-9071</t>
  </si>
  <si>
    <t>Maintenance and Repair Workers, General</t>
  </si>
  <si>
    <t>49-9081</t>
  </si>
  <si>
    <t>Wind Turbine Service Technicians</t>
  </si>
  <si>
    <t>49-9091</t>
  </si>
  <si>
    <t>Coin, Vending, and Amusement Machine Servicers and Repairers</t>
  </si>
  <si>
    <t>49-9092</t>
  </si>
  <si>
    <t>Commercial Divers</t>
  </si>
  <si>
    <t>49-9093</t>
  </si>
  <si>
    <t>Fabric Menders, Except Garment</t>
  </si>
  <si>
    <t>49-9094</t>
  </si>
  <si>
    <t>Locksmiths and Safe Repairers</t>
  </si>
  <si>
    <t>49-9095</t>
  </si>
  <si>
    <t>Manufactured Building and Mobile Home Installers</t>
  </si>
  <si>
    <t>49-9096</t>
  </si>
  <si>
    <t>Riggers</t>
  </si>
  <si>
    <t>49-9097</t>
  </si>
  <si>
    <t>Signal and Track Switch Repairers</t>
  </si>
  <si>
    <t>49-9098</t>
  </si>
  <si>
    <t>Helpers--Installation, Maintenance, and Repair Workers</t>
  </si>
  <si>
    <t>49-9099</t>
  </si>
  <si>
    <t>Installation, Maintenance, and Repair Workers, All Other</t>
  </si>
  <si>
    <t>51-1011</t>
  </si>
  <si>
    <t>First-Line Supervisors of Production and Operating Workers</t>
  </si>
  <si>
    <t>51-2011</t>
  </si>
  <si>
    <t>Aircraft Structure, Surfaces, Rigging, and Systems Assemblers</t>
  </si>
  <si>
    <t>Aircraft Structure, Surfaces, Rigging, and Systems Assembler</t>
  </si>
  <si>
    <t>51-2021</t>
  </si>
  <si>
    <t>Coil Winders, Tapers, and Finishers</t>
  </si>
  <si>
    <t>51-2022</t>
  </si>
  <si>
    <t>Electrical and Electronic Equipment Assemblers</t>
  </si>
  <si>
    <t>51-2023</t>
  </si>
  <si>
    <t>Electromechanical Equipment Assemblers</t>
  </si>
  <si>
    <t>51-2031</t>
  </si>
  <si>
    <t>Engine and Other Machine Assemblers</t>
  </si>
  <si>
    <t>51-2041</t>
  </si>
  <si>
    <t>Structural Metal Fabricators and Fitters</t>
  </si>
  <si>
    <t>51-2091</t>
  </si>
  <si>
    <t>Fiberglass Laminators and Fabricators</t>
  </si>
  <si>
    <t>51-2092</t>
  </si>
  <si>
    <t>Team Assemblers</t>
  </si>
  <si>
    <t>51-2093</t>
  </si>
  <si>
    <t>Timing Device Assemblers and Adjusters</t>
  </si>
  <si>
    <t>51-2099</t>
  </si>
  <si>
    <t>Assemblers and Fabricators, All Other</t>
  </si>
  <si>
    <t>51-3011</t>
  </si>
  <si>
    <t>Bakers</t>
  </si>
  <si>
    <t>51-3021</t>
  </si>
  <si>
    <t>Butchers and Meat Cutters</t>
  </si>
  <si>
    <t>51-3022</t>
  </si>
  <si>
    <t>Meat, Poultry, and Fish Cutters and Trimmers</t>
  </si>
  <si>
    <t>51-3023</t>
  </si>
  <si>
    <t>Slaughterers and Meat Packers</t>
  </si>
  <si>
    <t>51-3091</t>
  </si>
  <si>
    <t>Food and Tobacco Roasting, Baking, and Drying Machine Operators and Tenders</t>
  </si>
  <si>
    <t>51-3092</t>
  </si>
  <si>
    <t>Food Batchmakers</t>
  </si>
  <si>
    <t>51-3093</t>
  </si>
  <si>
    <t>Food Cooking Machine Operators and Tenders</t>
  </si>
  <si>
    <t>51-3099</t>
  </si>
  <si>
    <t>Food Processing Workers, All Other</t>
  </si>
  <si>
    <t>51-4011</t>
  </si>
  <si>
    <t>Computer-Controlled Machine Tool Operators, Metal and Plastic</t>
  </si>
  <si>
    <t>51-4012</t>
  </si>
  <si>
    <t>Computer Numerically Controlled Machine Tool Programmers, Metal and Plastic</t>
  </si>
  <si>
    <t>51-4021</t>
  </si>
  <si>
    <t>Extruding and Drawing Machine Setters, Operators, and Tenders, Metal and Plastic</t>
  </si>
  <si>
    <t>51-4022</t>
  </si>
  <si>
    <t>Forging Machine Setters, Operators, and Tenders, Metal and Plastic</t>
  </si>
  <si>
    <t>51-4023</t>
  </si>
  <si>
    <t>Rolling Machine Setters, Operators, and Tenders, Metal and Plastic</t>
  </si>
  <si>
    <t>51-4031</t>
  </si>
  <si>
    <t>Cutting, Punching, and Press Machine Setters, Operators, and Tenders, Metal and Plastic</t>
  </si>
  <si>
    <t>51-4032</t>
  </si>
  <si>
    <t>Drilling and Boring Machine Tool Setters, Operators, and Tenders, Metal and Plastic</t>
  </si>
  <si>
    <t>51-4033</t>
  </si>
  <si>
    <t>Grinding, Lapping, Polishing, and Buffing Machine Tool Setters, Operators, and Tenders, Metal and Plastic</t>
  </si>
  <si>
    <t>51-4034</t>
  </si>
  <si>
    <t>Lathe and Turning Machine Tool Setters, Operators, and Tenders, Metal and Plastic</t>
  </si>
  <si>
    <t>51-4035</t>
  </si>
  <si>
    <t>Milling and Planing Machine Setters, Operators, and Tenders, Metal and Plastic</t>
  </si>
  <si>
    <t>51-4041</t>
  </si>
  <si>
    <t>Machinists</t>
  </si>
  <si>
    <t>51-4051</t>
  </si>
  <si>
    <t>Metal-Refining Furnace Operators and Tenders</t>
  </si>
  <si>
    <t>51-4052</t>
  </si>
  <si>
    <t>Pourers and Casters, Metal</t>
  </si>
  <si>
    <t>51-4061</t>
  </si>
  <si>
    <t>Model Makers, Metal and Plastic</t>
  </si>
  <si>
    <t>51-4062</t>
  </si>
  <si>
    <t>Patternmakers, Metal and Plastic</t>
  </si>
  <si>
    <t>51-4071</t>
  </si>
  <si>
    <t>Foundry Mold and Coremakers</t>
  </si>
  <si>
    <t>51-4072</t>
  </si>
  <si>
    <t>Molding, Coremaking, and Casting Machine Setters, Operators, and Tenders, Metal and Plastic</t>
  </si>
  <si>
    <t>51-4081</t>
  </si>
  <si>
    <t>Multiple Machine Tool Setters, Operators, and Tenders, Metal and Plastic</t>
  </si>
  <si>
    <t>51-4111</t>
  </si>
  <si>
    <t>Tool and Die Makers</t>
  </si>
  <si>
    <t>51-4121</t>
  </si>
  <si>
    <t>Welders, Cutters, Solderers, and Brazers</t>
  </si>
  <si>
    <t>51-4122</t>
  </si>
  <si>
    <t>Welding, Soldering, and Brazing Machine Setters, Operators, and Tenders</t>
  </si>
  <si>
    <t>51-4191</t>
  </si>
  <si>
    <t>Heat Treating Equipment Setters, Operators, and Tenders, Metal and Plastic</t>
  </si>
  <si>
    <t>51-4192</t>
  </si>
  <si>
    <t>Layout Workers, Metal and Plastic</t>
  </si>
  <si>
    <t>51-4193</t>
  </si>
  <si>
    <t>Plating and Coating Machine Setters, Operators, and Tenders, Metal and Plastic</t>
  </si>
  <si>
    <t>51-4194</t>
  </si>
  <si>
    <t>Tool Grinders, Filers, and Sharpeners</t>
  </si>
  <si>
    <t>51-4199</t>
  </si>
  <si>
    <t>Metal Workers and Plastic Workers, All Other</t>
  </si>
  <si>
    <t>51-5111</t>
  </si>
  <si>
    <t>Prepress Technicians and Workers</t>
  </si>
  <si>
    <t>51-5112</t>
  </si>
  <si>
    <t>Printing Press Operators</t>
  </si>
  <si>
    <t>51-5113</t>
  </si>
  <si>
    <t>Print Binding and Finishing Workers</t>
  </si>
  <si>
    <t>51-6011</t>
  </si>
  <si>
    <t>Laundry and Dry-Cleaning Workers</t>
  </si>
  <si>
    <t>51-6021</t>
  </si>
  <si>
    <t>Pressers, Textile, Garment, and Related Materials</t>
  </si>
  <si>
    <t>51-6031</t>
  </si>
  <si>
    <t>Sewing Machine Operators</t>
  </si>
  <si>
    <t>51-6041</t>
  </si>
  <si>
    <t>Shoe and Leather Workers and Repairers</t>
  </si>
  <si>
    <t>51-6042</t>
  </si>
  <si>
    <t>Shoe Machine Operators and Tenders</t>
  </si>
  <si>
    <t>51-6051</t>
  </si>
  <si>
    <t>Sewers, Hand</t>
  </si>
  <si>
    <t>51-6052</t>
  </si>
  <si>
    <t>Tailors, Dressmakers, and Custom Sewers</t>
  </si>
  <si>
    <t>51-6061</t>
  </si>
  <si>
    <t>Textile Bleaching and Dyeing Machine Operators and Tenders</t>
  </si>
  <si>
    <t>51-6062</t>
  </si>
  <si>
    <t>Textile Cutting Machine Setters, Operators, and Tenders</t>
  </si>
  <si>
    <t>51-6063</t>
  </si>
  <si>
    <t>Textile Knitting and Weaving Machine Setters, Operators, and Tenders</t>
  </si>
  <si>
    <t>51-6064</t>
  </si>
  <si>
    <t>Textile Winding, Twisting, and Drawing Out Machine Setters, Operators, and Tenders</t>
  </si>
  <si>
    <t>51-6091</t>
  </si>
  <si>
    <t>Extruding and Forming Machine Setters, Operators, and Tenders, Synthetic and Glass Fibers</t>
  </si>
  <si>
    <t>51-6092</t>
  </si>
  <si>
    <t>Fabric and Apparel Patternmakers</t>
  </si>
  <si>
    <t>51-6093</t>
  </si>
  <si>
    <t>Upholsterers</t>
  </si>
  <si>
    <t>51-6099</t>
  </si>
  <si>
    <t>Textile, Apparel, and Furnishings Workers, All Other</t>
  </si>
  <si>
    <t>51-7011</t>
  </si>
  <si>
    <t>Cabinetmakers and Bench Carpenters</t>
  </si>
  <si>
    <t>51-7021</t>
  </si>
  <si>
    <t>Furniture Finishers</t>
  </si>
  <si>
    <t>51-7031</t>
  </si>
  <si>
    <t>Model Makers, Wood</t>
  </si>
  <si>
    <t>51-7032</t>
  </si>
  <si>
    <t>Patternmakers, Wood</t>
  </si>
  <si>
    <t>51-7041</t>
  </si>
  <si>
    <t>Sawing Machine Setters, Operators, and Tenders, Wood</t>
  </si>
  <si>
    <t>51-7042</t>
  </si>
  <si>
    <t>Woodworking Machine Setters, Operators, and Tenders, Except Sawing</t>
  </si>
  <si>
    <t>51-7099</t>
  </si>
  <si>
    <t>Woodworkers, All Other</t>
  </si>
  <si>
    <t>51-8011</t>
  </si>
  <si>
    <t>Nuclear Power Reactor Operators</t>
  </si>
  <si>
    <t>51-8012</t>
  </si>
  <si>
    <t>Power Distributors and Dispatchers</t>
  </si>
  <si>
    <t>51-8013</t>
  </si>
  <si>
    <t>Power Plant Operators</t>
  </si>
  <si>
    <t>51-8021</t>
  </si>
  <si>
    <t>Stationary Engineers and Boiler Operators</t>
  </si>
  <si>
    <t>51-8031</t>
  </si>
  <si>
    <t>Water and Wastewater Treatment Plant and System Operators</t>
  </si>
  <si>
    <t>51-8091</t>
  </si>
  <si>
    <t>Chemical Plant and System Operators</t>
  </si>
  <si>
    <t>51-8092</t>
  </si>
  <si>
    <t>Gas Plant Operators</t>
  </si>
  <si>
    <t>51-8093</t>
  </si>
  <si>
    <t>Petroleum Pump System Operators, Refinery Operators, and Gaugers</t>
  </si>
  <si>
    <t>51-8099</t>
  </si>
  <si>
    <t>Plant and System Operators, All Other</t>
  </si>
  <si>
    <t>51-9011</t>
  </si>
  <si>
    <t>Chemical Equipment Operators and Tenders</t>
  </si>
  <si>
    <t>51-9012</t>
  </si>
  <si>
    <t>Separating, Filtering, Clarifying, Precipitating, and Still Machine Setters, Operators, and Tenders</t>
  </si>
  <si>
    <t>51-9021</t>
  </si>
  <si>
    <t>Crushing, Grinding, and Polishing Machine Setters, Operators, and Tenders</t>
  </si>
  <si>
    <t>51-9022</t>
  </si>
  <si>
    <t>Grinding and Polishing Workers, Hand</t>
  </si>
  <si>
    <t>51-9023</t>
  </si>
  <si>
    <t>Mixing and Blending Machine Setters, Operators, and Tenders</t>
  </si>
  <si>
    <t>51-9031</t>
  </si>
  <si>
    <t>Cutters and Trimmers, Hand</t>
  </si>
  <si>
    <t>51-9032</t>
  </si>
  <si>
    <t>Cutting and Slicing Machine Setters, Operators, and Tenders</t>
  </si>
  <si>
    <t>51-9041</t>
  </si>
  <si>
    <t>Extruding, Forming, Pressing, and Compacting Machine Setters, Operators, and Tenders</t>
  </si>
  <si>
    <t>51-9051</t>
  </si>
  <si>
    <t>Furnace, Kiln, Oven, Drier, and Kettle Operators and Tenders</t>
  </si>
  <si>
    <t>51-9061</t>
  </si>
  <si>
    <t>Inspectors, Testers, Sorters, Samplers, and Weighers</t>
  </si>
  <si>
    <t>51-9071</t>
  </si>
  <si>
    <t>Jewelers and Precious Stone and Metal Workers</t>
  </si>
  <si>
    <t>51-9081</t>
  </si>
  <si>
    <t>Dental Laboratory Technicians</t>
  </si>
  <si>
    <t>51-9082</t>
  </si>
  <si>
    <t>Medical Appliance Technicians</t>
  </si>
  <si>
    <t>51-9083</t>
  </si>
  <si>
    <t>Ophthalmic Laboratory Technicians</t>
  </si>
  <si>
    <t>51-9111</t>
  </si>
  <si>
    <t>Packaging and Filling Machine Operators and Tenders</t>
  </si>
  <si>
    <t>51-9121</t>
  </si>
  <si>
    <t>Coating, Painting, and Spraying Machine Setters, Operators, and Tenders</t>
  </si>
  <si>
    <t>51-9122</t>
  </si>
  <si>
    <t>Painters, Transportation Equipment</t>
  </si>
  <si>
    <t>51-9123</t>
  </si>
  <si>
    <t>Painting, Coating, and Decorating Workers</t>
  </si>
  <si>
    <t>51-9141</t>
  </si>
  <si>
    <t>Semiconductor Processors</t>
  </si>
  <si>
    <t>51-9151</t>
  </si>
  <si>
    <t>Photographic Process Workers and Processing Machine Operators</t>
  </si>
  <si>
    <t>51-9191</t>
  </si>
  <si>
    <t>Adhesive Bonding Machine Operators and Tenders</t>
  </si>
  <si>
    <t>51-9192</t>
  </si>
  <si>
    <t>Cleaning, Washing, and Metal Pickling Equipment Operators and Tenders</t>
  </si>
  <si>
    <t>51-9193</t>
  </si>
  <si>
    <t>Cooling and Freezing Equipment Operators and Tenders</t>
  </si>
  <si>
    <t>51-9194</t>
  </si>
  <si>
    <t>Etchers and Engravers</t>
  </si>
  <si>
    <t>51-9195</t>
  </si>
  <si>
    <t>Molders, Shapers, and Casters, Except Metal and Plastic</t>
  </si>
  <si>
    <t>51-9196</t>
  </si>
  <si>
    <t>Paper Goods Machine Setters, Operators, and Tenders</t>
  </si>
  <si>
    <t>51-9197</t>
  </si>
  <si>
    <t>Tire Builders</t>
  </si>
  <si>
    <t>51-9198</t>
  </si>
  <si>
    <t>Helpers--Production Workers</t>
  </si>
  <si>
    <t>53-1011</t>
  </si>
  <si>
    <t>Aircraft Cargo Handling Supervisors</t>
  </si>
  <si>
    <t>53-1021</t>
  </si>
  <si>
    <t>First-Line Supervisors of Helpers, Laborers, and Material Movers, Hand</t>
  </si>
  <si>
    <t>53-1031</t>
  </si>
  <si>
    <t>First-Line Supervisors of Transportation and Material-Moving Machine and Vehicle Operators</t>
  </si>
  <si>
    <t>53-2011</t>
  </si>
  <si>
    <t>Airline Pilots, Copilots, and Flight Engineers</t>
  </si>
  <si>
    <t>53-2012</t>
  </si>
  <si>
    <t>Commercial Pilots</t>
  </si>
  <si>
    <t>53-2021</t>
  </si>
  <si>
    <t>Air Traffic Controllers</t>
  </si>
  <si>
    <t>53-2022</t>
  </si>
  <si>
    <t>Airfield Operations Specialists</t>
  </si>
  <si>
    <t>53-2031</t>
  </si>
  <si>
    <t>Flight Attendants</t>
  </si>
  <si>
    <t>53-3011</t>
  </si>
  <si>
    <t>Ambulance Drivers and Attendants, Except Emergency Medical Technicians</t>
  </si>
  <si>
    <t>53-3021</t>
  </si>
  <si>
    <t>Bus Drivers, Transit and Intercity</t>
  </si>
  <si>
    <t>53-3022</t>
  </si>
  <si>
    <t xml:space="preserve">Bus Drivers, School or Special Client </t>
  </si>
  <si>
    <t>Bus Drivers, School or Special Client</t>
  </si>
  <si>
    <t>53-3031</t>
  </si>
  <si>
    <t>Driver/Sales Workers</t>
  </si>
  <si>
    <t>53-3032</t>
  </si>
  <si>
    <t>Heavy and Tractor-Trailer Truck Drivers</t>
  </si>
  <si>
    <t>53-3033</t>
  </si>
  <si>
    <t>Light Truck or Delivery Services Drivers</t>
  </si>
  <si>
    <t>53-3041</t>
  </si>
  <si>
    <t>Taxi Drivers and Chauffeurs</t>
  </si>
  <si>
    <t>53-3099</t>
  </si>
  <si>
    <t>Motor Vehicle Operators, All Other</t>
  </si>
  <si>
    <t>53-4011</t>
  </si>
  <si>
    <t>Locomotive Engineers</t>
  </si>
  <si>
    <t>53-4012</t>
  </si>
  <si>
    <t>Locomotive Firers</t>
  </si>
  <si>
    <t>53-4013</t>
  </si>
  <si>
    <t>Rail Yard Engineers, Dinkey Operators, and Hostlers</t>
  </si>
  <si>
    <t>53-4021</t>
  </si>
  <si>
    <t>Railroad Brake, Signal, and Switch Operators</t>
  </si>
  <si>
    <t>53-4031</t>
  </si>
  <si>
    <t>Railroad Conductors and Yardmasters</t>
  </si>
  <si>
    <t>53-4041</t>
  </si>
  <si>
    <t>Subway and Streetcar Operators</t>
  </si>
  <si>
    <t>53-4099</t>
  </si>
  <si>
    <t>Rail Transportation Workers, All Other</t>
  </si>
  <si>
    <t>53-5011</t>
  </si>
  <si>
    <t>Sailors and Marine Oilers</t>
  </si>
  <si>
    <t>53-5021</t>
  </si>
  <si>
    <t>Captains, Mates, and Pilots of Water Vessels</t>
  </si>
  <si>
    <t>53-5022</t>
  </si>
  <si>
    <t>Motorboat Operators</t>
  </si>
  <si>
    <t>53-5031</t>
  </si>
  <si>
    <t>Ship Engineers</t>
  </si>
  <si>
    <t>53-6011</t>
  </si>
  <si>
    <t>Bridge and Lock Tenders</t>
  </si>
  <si>
    <t>53-6021</t>
  </si>
  <si>
    <t>Parking Lot Attendants</t>
  </si>
  <si>
    <t>53-6031</t>
  </si>
  <si>
    <t>Automotive and Watercraft Service Attendants</t>
  </si>
  <si>
    <t>53-6041</t>
  </si>
  <si>
    <t>Traffic Technicians</t>
  </si>
  <si>
    <t>53-6051</t>
  </si>
  <si>
    <t>Transportation Inspectors</t>
  </si>
  <si>
    <t>53-6061</t>
  </si>
  <si>
    <t>Transportation Attendants, Except Flight Attendants and Baggage Porters</t>
  </si>
  <si>
    <t>53-6099</t>
  </si>
  <si>
    <t>Transportation Workers, All Other</t>
  </si>
  <si>
    <t>53-7011</t>
  </si>
  <si>
    <t>Conveyor Operators and Tenders</t>
  </si>
  <si>
    <t>53-7021</t>
  </si>
  <si>
    <t>Crane and Tower Operators</t>
  </si>
  <si>
    <t>53-7031</t>
  </si>
  <si>
    <t>Dredge Operators</t>
  </si>
  <si>
    <t>53-7032</t>
  </si>
  <si>
    <t>Excavating and Loading Machine and Dragline Operators</t>
  </si>
  <si>
    <t>53-7033</t>
  </si>
  <si>
    <t>Loading Machine Operators, Underground Mining</t>
  </si>
  <si>
    <t>53-7041</t>
  </si>
  <si>
    <t>Hoist and Winch Operators</t>
  </si>
  <si>
    <t>53-7051</t>
  </si>
  <si>
    <t>Industrial Truck and Tractor Operators</t>
  </si>
  <si>
    <t>53-7061</t>
  </si>
  <si>
    <t>Cleaners of Vehicles and Equipment</t>
  </si>
  <si>
    <t>53-7062</t>
  </si>
  <si>
    <t>Laborers and Freight, Stock, and Material Movers, Hand</t>
  </si>
  <si>
    <t>53-7063</t>
  </si>
  <si>
    <t>Machine Feeders and Offbearers</t>
  </si>
  <si>
    <t>53-7064</t>
  </si>
  <si>
    <t>Packers and Packagers, Hand</t>
  </si>
  <si>
    <t>53-7071</t>
  </si>
  <si>
    <t>Gas Compressor and Gas Pumping Station Operators</t>
  </si>
  <si>
    <t>53-7072</t>
  </si>
  <si>
    <t>Pump Operators, Except Wellhead Pumpers</t>
  </si>
  <si>
    <t>53-7073</t>
  </si>
  <si>
    <t>Wellhead Pumpers</t>
  </si>
  <si>
    <t>53-7081</t>
  </si>
  <si>
    <t>Refuse and Recyclable Material Collectors</t>
  </si>
  <si>
    <t>53-7111</t>
  </si>
  <si>
    <t>Mine Shuttle Car Operators</t>
  </si>
  <si>
    <t>53-7121</t>
  </si>
  <si>
    <t>Tank Car, Truck, and Ship Loaders</t>
  </si>
  <si>
    <t>53-7199</t>
  </si>
  <si>
    <t>Material Moving Workers, All Other</t>
  </si>
  <si>
    <t>55-1011</t>
  </si>
  <si>
    <t>Air Crew Officers</t>
  </si>
  <si>
    <t>55-1012</t>
  </si>
  <si>
    <t>Aircraft Launch and Recovery Officers</t>
  </si>
  <si>
    <t>55-1013</t>
  </si>
  <si>
    <t>Armored Assault Vehicle Officers</t>
  </si>
  <si>
    <t>55-1014</t>
  </si>
  <si>
    <t>Artillery and Missile Officers</t>
  </si>
  <si>
    <t>55-1015</t>
  </si>
  <si>
    <t>Command and Control Center Officers</t>
  </si>
  <si>
    <t>55-1016</t>
  </si>
  <si>
    <t>Infantry Officers</t>
  </si>
  <si>
    <t>55-1017</t>
  </si>
  <si>
    <t>Special Forces Officers</t>
  </si>
  <si>
    <t>55-1019</t>
  </si>
  <si>
    <t>Military Officer Special and Tactical Operations Leaders, All Other</t>
  </si>
  <si>
    <t>55-2011</t>
  </si>
  <si>
    <t>First-Line Supervisors of Air Crew Members</t>
  </si>
  <si>
    <t>55-2012</t>
  </si>
  <si>
    <t>First-Line Supervisors of Weapons Specialists/Crew Members</t>
  </si>
  <si>
    <t>55-2013</t>
  </si>
  <si>
    <t>First-Line Supervisors of All Other Tactical Operations Specialists</t>
  </si>
  <si>
    <t>55-3011</t>
  </si>
  <si>
    <t>Air Crew Members</t>
  </si>
  <si>
    <t>55-3012</t>
  </si>
  <si>
    <t>Aircraft Launch and Recovery Specialists</t>
  </si>
  <si>
    <t>55-3013</t>
  </si>
  <si>
    <t>Armored Assault Vehicle Crew Members</t>
  </si>
  <si>
    <t>55-3014</t>
  </si>
  <si>
    <t>Artillery and Missile Crew Members</t>
  </si>
  <si>
    <t>55-3015</t>
  </si>
  <si>
    <t>Command and Control Center Specialists</t>
  </si>
  <si>
    <t>55-3016</t>
  </si>
  <si>
    <t>Infantry</t>
  </si>
  <si>
    <t>55-3017</t>
  </si>
  <si>
    <t>Radar and Sonar Technicians</t>
  </si>
  <si>
    <t>55-3018</t>
  </si>
  <si>
    <t>Special Forces</t>
  </si>
  <si>
    <t>55-3019</t>
  </si>
  <si>
    <t>Military Enlisted Tactical Operations and Air/Weapons Specialists and Crew Members, All Other</t>
  </si>
  <si>
    <t>11-9039</t>
  </si>
  <si>
    <t>Education Administrators, All Other</t>
  </si>
  <si>
    <t>Speech-Language Pathologists</t>
  </si>
  <si>
    <t>51-9199</t>
  </si>
  <si>
    <t>Production Workers, All Other</t>
  </si>
  <si>
    <t>2021-22 CAPE Postsecondary Industry Certification Funding List 
Florida Department of Education</t>
  </si>
  <si>
    <t>The College of the Florida Keys</t>
  </si>
  <si>
    <t>Florida School Deaf and Blind</t>
  </si>
  <si>
    <r>
      <rPr>
        <b/>
        <sz val="12"/>
        <color indexed="8"/>
        <rFont val="Arial"/>
        <family val="2"/>
      </rPr>
      <t>Targeted Occupation Area</t>
    </r>
    <r>
      <rPr>
        <sz val="11"/>
        <color indexed="8"/>
        <rFont val="Arial"/>
        <family val="2"/>
      </rPr>
      <t xml:space="preserve">
What occupational area included in the 2021 General Appropriations Act is this certification tied to?</t>
    </r>
  </si>
  <si>
    <t>AMAZN003</t>
  </si>
  <si>
    <t>AMSCP005</t>
  </si>
  <si>
    <t>COMPT020</t>
  </si>
  <si>
    <t>HVACE015</t>
  </si>
  <si>
    <t>ICOEC007</t>
  </si>
  <si>
    <t>ICOEC008</t>
  </si>
  <si>
    <t>ICOEC009</t>
  </si>
  <si>
    <t>MICRO116</t>
  </si>
  <si>
    <t>MICRO117</t>
  </si>
  <si>
    <t>MICRO118</t>
  </si>
  <si>
    <t>MICRO119</t>
  </si>
  <si>
    <t>MICRO120</t>
  </si>
  <si>
    <t>MICRO121</t>
  </si>
  <si>
    <t>MICRO122</t>
  </si>
  <si>
    <t>NBOST001</t>
  </si>
  <si>
    <t>REDHT002</t>
  </si>
  <si>
    <t>USINS003</t>
  </si>
  <si>
    <t>USINS004</t>
  </si>
  <si>
    <t>USINS005</t>
  </si>
  <si>
    <t>Heating, Ventilation and Air Conditioning Technicians</t>
  </si>
  <si>
    <t>ABAMP001</t>
  </si>
  <si>
    <t>American Bodywork and Massage Professionals Certified</t>
  </si>
  <si>
    <t>ABAYC004</t>
  </si>
  <si>
    <t>Gasoline Engine Certification</t>
  </si>
  <si>
    <t>ACFED003</t>
  </si>
  <si>
    <t>Certified Executive Pastry Chef (CEPC)</t>
  </si>
  <si>
    <t>ACFED004</t>
  </si>
  <si>
    <t>Certified Master Chef (CMC)</t>
  </si>
  <si>
    <t>ACFEX001</t>
  </si>
  <si>
    <t>Certified Fraud Examiner (CFE)</t>
  </si>
  <si>
    <t>ACOPC002</t>
  </si>
  <si>
    <t>Certified Outpatient Coder (CPC Apprentice)</t>
  </si>
  <si>
    <t>ADESK009</t>
  </si>
  <si>
    <t>Autodesk VIZ</t>
  </si>
  <si>
    <t>AGSOC001</t>
  </si>
  <si>
    <t>Registered Jeweler</t>
  </si>
  <si>
    <t>AHIMA008</t>
  </si>
  <si>
    <t>Registered Health Information Associate</t>
  </si>
  <si>
    <t>AHLAE001</t>
  </si>
  <si>
    <t>Certified Rooms Division Specialist (CRDS)</t>
  </si>
  <si>
    <t>AHLAE003</t>
  </si>
  <si>
    <t>Hospitality Skills Certification for Line-Level Staff</t>
  </si>
  <si>
    <t>Medical Laboratory Technician (MLT)</t>
  </si>
  <si>
    <t>AMCII001</t>
  </si>
  <si>
    <t>Concrete Flatwork Finisher/Technician (ACI Craftsman Certification Program)</t>
  </si>
  <si>
    <t>AMCII002</t>
  </si>
  <si>
    <t>Concrete Strength Testing Technician (CSTT)</t>
  </si>
  <si>
    <t>AMCOA001</t>
  </si>
  <si>
    <t>Certified Corrections Officer (CCO)</t>
  </si>
  <si>
    <t>AMCOA002</t>
  </si>
  <si>
    <t>Certified Corrections Officer/Provisional (CCO/P)</t>
  </si>
  <si>
    <t>AMEDT001</t>
  </si>
  <si>
    <t>Certified Medical Administrative Specialist</t>
  </si>
  <si>
    <t>AMMMA001</t>
  </si>
  <si>
    <t>Medical Massage Therapist</t>
  </si>
  <si>
    <t>AMOPT002</t>
  </si>
  <si>
    <t>Certified Paraoptometric Technician (CPOT)</t>
  </si>
  <si>
    <t>AMSCP003</t>
  </si>
  <si>
    <t>Medical Technologist, MT(ASCP)</t>
  </si>
  <si>
    <t>AMSPE001</t>
  </si>
  <si>
    <t>Certified Professional Estimator (CPE)</t>
  </si>
  <si>
    <t>AMSPT001</t>
  </si>
  <si>
    <t>Certified EKG Technician, (CET)</t>
  </si>
  <si>
    <t>AMSTL002</t>
  </si>
  <si>
    <t>Certified in Transportation and Logistics (CTL)</t>
  </si>
  <si>
    <t>APIBM001</t>
  </si>
  <si>
    <t>Certified Business Manager (CBM)</t>
  </si>
  <si>
    <t>APSOC001</t>
  </si>
  <si>
    <t>Certified Purchasing Professional (CPP)</t>
  </si>
  <si>
    <t>ASFMA001</t>
  </si>
  <si>
    <t>Accredited Rural Appraiser (ARA)</t>
  </si>
  <si>
    <t>ASTEC001</t>
  </si>
  <si>
    <t>AVAYA001</t>
  </si>
  <si>
    <t>Avaya Certified Associate (ACA)</t>
  </si>
  <si>
    <t>AWELD002</t>
  </si>
  <si>
    <t>Certified Welding Inspector</t>
  </si>
  <si>
    <t>BAICC001</t>
  </si>
  <si>
    <t>Loan Review Certificate Program (LRC)</t>
  </si>
  <si>
    <t>BICSI001</t>
  </si>
  <si>
    <t>Commercial Installer, Level 1 Certification</t>
  </si>
  <si>
    <t>CCHES001</t>
  </si>
  <si>
    <t>Occupational Health and Safety Technologist (OHST)</t>
  </si>
  <si>
    <t>CCHES002</t>
  </si>
  <si>
    <t>Safety Trained Supervisor in Construction (STS Construction)</t>
  </si>
  <si>
    <t>CCIAC001</t>
  </si>
  <si>
    <t>Certified Operations Manager</t>
  </si>
  <si>
    <t>CCINS001</t>
  </si>
  <si>
    <t>Certified Nurse in the Operating Room (CNOR)</t>
  </si>
  <si>
    <t>CCINS002</t>
  </si>
  <si>
    <t>Certified Registered Nurse First Assistant (CRNFA)</t>
  </si>
  <si>
    <t>CCINT001</t>
  </si>
  <si>
    <t>Certified Cardiographic Technician (CCT)</t>
  </si>
  <si>
    <t>CEASS001</t>
  </si>
  <si>
    <t>Basic Installer, Mobile Electronics Certified Professional</t>
  </si>
  <si>
    <t>CFPBS001</t>
  </si>
  <si>
    <t>Certified Financial Planner (CFP)</t>
  </si>
  <si>
    <t>CMAOA001</t>
  </si>
  <si>
    <t>Certified Construction Manager (CCM)</t>
  </si>
  <si>
    <t>CPADN001</t>
  </si>
  <si>
    <t>Job &amp; Career Transition Coach Certification</t>
  </si>
  <si>
    <t>CSADA001</t>
  </si>
  <si>
    <t>Operator Certification</t>
  </si>
  <si>
    <t>CTECH001</t>
  </si>
  <si>
    <t>Network Cabling Specialist - Copper Certificate</t>
  </si>
  <si>
    <t>CTECH002</t>
  </si>
  <si>
    <t>Network Cabling Specialist - Fiber Certificate</t>
  </si>
  <si>
    <t>CTECH003</t>
  </si>
  <si>
    <t>Voice Communication Professional</t>
  </si>
  <si>
    <t>CUNAT001</t>
  </si>
  <si>
    <t>Certified Human Resource Specialist (CHRS)</t>
  </si>
  <si>
    <t>ETAIN001</t>
  </si>
  <si>
    <t>Certified Satellite Installer</t>
  </si>
  <si>
    <t>ETAIN003</t>
  </si>
  <si>
    <t>Student Electronics Technician (SET)</t>
  </si>
  <si>
    <t>ETAIN004</t>
  </si>
  <si>
    <t>Telecommunications</t>
  </si>
  <si>
    <t>ETAIN005</t>
  </si>
  <si>
    <t>Wireless Communications</t>
  </si>
  <si>
    <t>FDMQA029</t>
  </si>
  <si>
    <t>FDAES001</t>
  </si>
  <si>
    <t>Ornamental Spray Technician</t>
  </si>
  <si>
    <t>FDAES002</t>
  </si>
  <si>
    <t>Pest Control Operator</t>
  </si>
  <si>
    <t>FDLIC001</t>
  </si>
  <si>
    <t>Bail Bond Agent</t>
  </si>
  <si>
    <t>FDLIC002</t>
  </si>
  <si>
    <t>Private Investigator Intern</t>
  </si>
  <si>
    <t>FDLIC003</t>
  </si>
  <si>
    <t>Seaport Security Officer</t>
  </si>
  <si>
    <t>FDLIC005</t>
  </si>
  <si>
    <t>Security Officer (Class G)</t>
  </si>
  <si>
    <t>FDMQA004</t>
  </si>
  <si>
    <t>Certified Radiologic Technologist</t>
  </si>
  <si>
    <t>FDMQA005</t>
  </si>
  <si>
    <t>Colonic Hydrotherapist</t>
  </si>
  <si>
    <t>FDMQA006</t>
  </si>
  <si>
    <t>FDMQA011</t>
  </si>
  <si>
    <t>Licensed Massage Therapist</t>
  </si>
  <si>
    <t>FDMQA012</t>
  </si>
  <si>
    <t>Licensed Medical Laboratory Assistant</t>
  </si>
  <si>
    <t>FDMQA013</t>
  </si>
  <si>
    <t>Medical Laboratory Technician License</t>
  </si>
  <si>
    <t>FDMQA015</t>
  </si>
  <si>
    <t>FEDAA008</t>
  </si>
  <si>
    <t>FAA Pilot - Multi-engine</t>
  </si>
  <si>
    <t>FDMQA017</t>
  </si>
  <si>
    <t>Licensed Practical Nurse (LPN)</t>
  </si>
  <si>
    <t>FDMQA019</t>
  </si>
  <si>
    <t>Registered Nurse (RN)</t>
  </si>
  <si>
    <t>FLDAS001</t>
  </si>
  <si>
    <t>License - Customer Representative</t>
  </si>
  <si>
    <t>FLDAS004</t>
  </si>
  <si>
    <t>License - Insurance Claims Adjuster</t>
  </si>
  <si>
    <t>FLDAS005</t>
  </si>
  <si>
    <t>License - Insurance Customer Service Representative</t>
  </si>
  <si>
    <t>FLDAS007</t>
  </si>
  <si>
    <t>License - Property &amp; Casualty General Lines (2-20 authority)</t>
  </si>
  <si>
    <t>FLDCF002</t>
  </si>
  <si>
    <t>Family Child Care Home Training</t>
  </si>
  <si>
    <t>FLDCF004</t>
  </si>
  <si>
    <t>Introductory Child Care Training Certificates</t>
  </si>
  <si>
    <t>FLDLE005</t>
  </si>
  <si>
    <t>State Licensure (Crime Scene Technician)</t>
  </si>
  <si>
    <t>FLDLE006</t>
  </si>
  <si>
    <t>Auxiliary Correctional Officer</t>
  </si>
  <si>
    <t>FLDOP004</t>
  </si>
  <si>
    <t>Full Specialist</t>
  </si>
  <si>
    <t>FLDOP005</t>
  </si>
  <si>
    <t>Interior Designer (After 4yr practice AND Licensing)</t>
  </si>
  <si>
    <t>FLDRE001</t>
  </si>
  <si>
    <t>License - Real Estate Broker</t>
  </si>
  <si>
    <t>FLDRE002</t>
  </si>
  <si>
    <t>License - Real Estate Sales Associate</t>
  </si>
  <si>
    <t>FLSFM001</t>
  </si>
  <si>
    <t>Fire Apparatus Operator</t>
  </si>
  <si>
    <t>FLSFM010</t>
  </si>
  <si>
    <t>Fire Investigator</t>
  </si>
  <si>
    <t>FLSFM011</t>
  </si>
  <si>
    <t>Fire Investigator I</t>
  </si>
  <si>
    <t>FLSFM012</t>
  </si>
  <si>
    <t>Fire Investigator II</t>
  </si>
  <si>
    <t>FLSFM015</t>
  </si>
  <si>
    <t>Pump Operator</t>
  </si>
  <si>
    <t>FLSFM017</t>
  </si>
  <si>
    <t>Fire Safety Inspector II</t>
  </si>
  <si>
    <t>FLSFM019</t>
  </si>
  <si>
    <t>Fire Instructor II</t>
  </si>
  <si>
    <t>FLSFM021</t>
  </si>
  <si>
    <t>Fire Instructor llI</t>
  </si>
  <si>
    <t>Certified Landscape Maintenance Technician</t>
  </si>
  <si>
    <t>FPINS001</t>
  </si>
  <si>
    <t>Fluid Power Engineer Certification</t>
  </si>
  <si>
    <t>FRALA001</t>
  </si>
  <si>
    <t>SafeStaff Employee Foodhandler Training Certificate</t>
  </si>
  <si>
    <t>Certified Wireless Network Administrator (CWNA)</t>
  </si>
  <si>
    <t>HLPDI003</t>
  </si>
  <si>
    <t>Customer Support Specialist</t>
  </si>
  <si>
    <t>HLPDI004</t>
  </si>
  <si>
    <t>Help Desk Analyst (HDA)</t>
  </si>
  <si>
    <t>HLPDI005</t>
  </si>
  <si>
    <t>Help Desk Senior Analyst (HDSA)</t>
  </si>
  <si>
    <t>HLPDI006</t>
  </si>
  <si>
    <t>Support Center Manager</t>
  </si>
  <si>
    <t>IAOAP001</t>
  </si>
  <si>
    <t>Certified Administrative Professional (CAP)</t>
  </si>
  <si>
    <t>IAOAP002</t>
  </si>
  <si>
    <t>Certified Professional Secretary</t>
  </si>
  <si>
    <t>IARTE001</t>
  </si>
  <si>
    <t>Junior Technician Certification</t>
  </si>
  <si>
    <t>IASIU001</t>
  </si>
  <si>
    <t>Certified Insurance Fraud Investigator</t>
  </si>
  <si>
    <t>IBMCO001</t>
  </si>
  <si>
    <t>IBM Certified Application Developer - Programming with IBM Enterprise PL/I</t>
  </si>
  <si>
    <t>ICARC001</t>
  </si>
  <si>
    <t>Certified Alcohol and Drug Counselor (ADC)</t>
  </si>
  <si>
    <t>ICCCE001</t>
  </si>
  <si>
    <t>ICOCP001</t>
  </si>
  <si>
    <t>Certified Computing Professional (CCP)</t>
  </si>
  <si>
    <t>IEHKA001</t>
  </si>
  <si>
    <t>Certified Frontline Associate</t>
  </si>
  <si>
    <t>INSIA001</t>
  </si>
  <si>
    <t>Associate in Claims (AIC)</t>
  </si>
  <si>
    <t>INSIA002</t>
  </si>
  <si>
    <t>Associate in Commercial Underwriting (AU)</t>
  </si>
  <si>
    <t>INSIA003</t>
  </si>
  <si>
    <t>Associate in Insurance Accounting and Finance (AIAF)</t>
  </si>
  <si>
    <t>INSIA004</t>
  </si>
  <si>
    <t>Associate in Regulation and Compliance (ARC)</t>
  </si>
  <si>
    <t>INSMA001</t>
  </si>
  <si>
    <t>Certified in Financial Management (CFM)</t>
  </si>
  <si>
    <t>INSMA002</t>
  </si>
  <si>
    <t>Certified Management Accountant (CMA)</t>
  </si>
  <si>
    <t>INSSM001</t>
  </si>
  <si>
    <t>Accredited Purchasing Practitioner (APP)</t>
  </si>
  <si>
    <t>INTCA001</t>
  </si>
  <si>
    <t>Associate, Life and Health Claims (ALHC)</t>
  </si>
  <si>
    <t>INTCC001</t>
  </si>
  <si>
    <t>ICC Professional Certification  - Building Inspector</t>
  </si>
  <si>
    <t>INTCF001</t>
  </si>
  <si>
    <t>Master Certified Coach (MCC)</t>
  </si>
  <si>
    <t>INTMA001</t>
  </si>
  <si>
    <t>International Massage Association (IMA) Certified</t>
  </si>
  <si>
    <t>INTSA001</t>
  </si>
  <si>
    <t>Certified Arborist</t>
  </si>
  <si>
    <t>IOCPM001</t>
  </si>
  <si>
    <t>Certified Administrative Manager (CAM)</t>
  </si>
  <si>
    <t>IOEEE001</t>
  </si>
  <si>
    <t>Certified Software Development Professional (CSDP)</t>
  </si>
  <si>
    <t>IROCA001</t>
  </si>
  <si>
    <t>Certified Auditor</t>
  </si>
  <si>
    <t>ISMSP001</t>
  </si>
  <si>
    <t>Certified Mine Safety Professional (CSMSP)</t>
  </si>
  <si>
    <t>JCDNE001</t>
  </si>
  <si>
    <t>Registered Dental Hygienist (RDH)</t>
  </si>
  <si>
    <t>LOMAS001</t>
  </si>
  <si>
    <t>Associate, Insurance Regulatory Compliance (AIRC)</t>
  </si>
  <si>
    <t>LOMAS002</t>
  </si>
  <si>
    <t>Certified Professional in Financial Services (CPFS)</t>
  </si>
  <si>
    <t>LOMAS003</t>
  </si>
  <si>
    <t>Underwriting Life &amp; Health Insurance</t>
  </si>
  <si>
    <t>LTINT001</t>
  </si>
  <si>
    <t>Applied Management Certified Professional</t>
  </si>
  <si>
    <t>LTINT002</t>
  </si>
  <si>
    <t>PC Service and Support Certified Professional</t>
  </si>
  <si>
    <t>MICRO014</t>
  </si>
  <si>
    <t>Microsoft Office Expert</t>
  </si>
  <si>
    <t>MRERF001</t>
  </si>
  <si>
    <t>Certified Sales Professional Certification (CSP)</t>
  </si>
  <si>
    <t>NACLS001</t>
  </si>
  <si>
    <t>Certified Medical and Clinical Laboratory Technologists</t>
  </si>
  <si>
    <t>NACSE001</t>
  </si>
  <si>
    <t>Senior Network Specialist</t>
  </si>
  <si>
    <t>NAEMD001</t>
  </si>
  <si>
    <t>NAOLA001</t>
  </si>
  <si>
    <t>Advanced Paralegal Certification</t>
  </si>
  <si>
    <t>NAOLA002</t>
  </si>
  <si>
    <t>Certified Paralegal/Certified Legal Assistant (CP/CLA)</t>
  </si>
  <si>
    <t>NAOPS001</t>
  </si>
  <si>
    <t>Certified Temporary-Staffing Specialist (CTS)</t>
  </si>
  <si>
    <t>NATAR001</t>
  </si>
  <si>
    <t>Residential Accredited Appraiser (RAA)</t>
  </si>
  <si>
    <t>NATPB001</t>
  </si>
  <si>
    <t>Pork Quality Assurance</t>
  </si>
  <si>
    <t>NBFAA001</t>
  </si>
  <si>
    <t>Alarm Certified Technician (Fire Alarm/ Advanced)</t>
  </si>
  <si>
    <t>FDMQA028</t>
  </si>
  <si>
    <t>NBOFS001</t>
  </si>
  <si>
    <t>National Fire Safety Inspector and Plans Examiner</t>
  </si>
  <si>
    <t>NCBAS001</t>
  </si>
  <si>
    <t>Beef Quality Assurance</t>
  </si>
  <si>
    <t>NCCAM001</t>
  </si>
  <si>
    <t>Certified Manager of Community Associations (CMCA)</t>
  </si>
  <si>
    <t>NCCLS001</t>
  </si>
  <si>
    <t>NCIDQ001</t>
  </si>
  <si>
    <t>National Council for Interior Design Certification (NCIDQ)</t>
  </si>
  <si>
    <t>NCRAS002</t>
  </si>
  <si>
    <t>Institutional Licensure Certification</t>
  </si>
  <si>
    <t>NFPAS001</t>
  </si>
  <si>
    <t>Certified Fire Protection Specialist  (CFPS)</t>
  </si>
  <si>
    <t>NHSTE001</t>
  </si>
  <si>
    <t>National Health Care Foundation Skill Standards</t>
  </si>
  <si>
    <t>ASE Advanced Engine Performance Specialist (L1)</t>
  </si>
  <si>
    <t>NIASE004</t>
  </si>
  <si>
    <t>ASE Master School Bus Technician</t>
  </si>
  <si>
    <t>NIASE030</t>
  </si>
  <si>
    <t>ASE Parts Specialist</t>
  </si>
  <si>
    <t>NIASE034</t>
  </si>
  <si>
    <t>ASE Undercar Specialist (X1)</t>
  </si>
  <si>
    <t>NICET001</t>
  </si>
  <si>
    <t>Industrial Instrumentation</t>
  </si>
  <si>
    <t>NICET002</t>
  </si>
  <si>
    <t>Certified Engineering Technologist (CT)</t>
  </si>
  <si>
    <t>NICET003</t>
  </si>
  <si>
    <t>Fire Alarm Systems</t>
  </si>
  <si>
    <t>NICET004</t>
  </si>
  <si>
    <t>Highway Surveys Certification</t>
  </si>
  <si>
    <t>NLNAC001</t>
  </si>
  <si>
    <t>IV Therapy Certification</t>
  </si>
  <si>
    <t>NMEAS001</t>
  </si>
  <si>
    <t>Certified Marine Electronics Technician</t>
  </si>
  <si>
    <t>NOVEL001</t>
  </si>
  <si>
    <t>Certified NetWare Administrator (CNA)</t>
  </si>
  <si>
    <t>NREMT003</t>
  </si>
  <si>
    <t>Emergency Medical Responder (EMR)</t>
  </si>
  <si>
    <t>NSFPS001</t>
  </si>
  <si>
    <t>Certified Survey Technician Level 1</t>
  </si>
  <si>
    <t>NVRAS001</t>
  </si>
  <si>
    <t>Certified Verbatim Reporter</t>
  </si>
  <si>
    <t>PAHOM001</t>
  </si>
  <si>
    <t>Certified Medical Manager</t>
  </si>
  <si>
    <t>PFMIN001</t>
  </si>
  <si>
    <t>Certified Transportation Professional</t>
  </si>
  <si>
    <t>PROGM001</t>
  </si>
  <si>
    <t>Certified Grounds Manager (CGM)</t>
  </si>
  <si>
    <t>PROTD001</t>
  </si>
  <si>
    <t>Truck Driver Certification</t>
  </si>
  <si>
    <t>PRSOA001</t>
  </si>
  <si>
    <t>Accreditation in Public Relations (APR)</t>
  </si>
  <si>
    <t>REDHT001</t>
  </si>
  <si>
    <t>Red Hat Certified Technician</t>
  </si>
  <si>
    <t>ROIFD001</t>
  </si>
  <si>
    <t>National Interpreter Certification</t>
  </si>
  <si>
    <t>SAMEI001</t>
  </si>
  <si>
    <t>Certified Professional Salesperson (SMEI)</t>
  </si>
  <si>
    <t>SECOF001</t>
  </si>
  <si>
    <t>Certified Securities Processing Specialist (CSPS)</t>
  </si>
  <si>
    <t>SNASS001</t>
  </si>
  <si>
    <t>SNA Certification (Level I)</t>
  </si>
  <si>
    <t>SOCPC001</t>
  </si>
  <si>
    <t>Protective Coatings Certification</t>
  </si>
  <si>
    <t>TARAA001</t>
  </si>
  <si>
    <t>National Driver Certification Program for Tow Truck Operators</t>
  </si>
  <si>
    <t>TIOIA001</t>
  </si>
  <si>
    <t>Certified Internal Auditor (CIA)</t>
  </si>
  <si>
    <t>TOYOT001</t>
  </si>
  <si>
    <t>Toyota Certified Technician</t>
  </si>
  <si>
    <t>UPPCC001</t>
  </si>
  <si>
    <t>Certified Professional Public Buyer (CPPB)</t>
  </si>
  <si>
    <t>USCGD001</t>
  </si>
  <si>
    <t>Commercial Fishing</t>
  </si>
  <si>
    <t>WCAOA001</t>
  </si>
  <si>
    <t>Certified Window Treatment Consultant</t>
  </si>
  <si>
    <t>WCAOA002</t>
  </si>
  <si>
    <t>Certified Workroom Professional</t>
  </si>
  <si>
    <t>Adobe Certified Associate (ACA) Web Communication Using Adobe Dreamweaver</t>
  </si>
  <si>
    <t>Adobe Certified Associate (ACA)  Rich Media Communication Using Adobe Flash/Animate</t>
  </si>
  <si>
    <t>Aircraft Electronics Technician (AET)</t>
  </si>
  <si>
    <t>APPLE007</t>
  </si>
  <si>
    <t>Apple Certified Pro (ACP) - Aperture</t>
  </si>
  <si>
    <t>AHLAE004</t>
  </si>
  <si>
    <t>BOAMI001</t>
  </si>
  <si>
    <t>Facilities Management Certificate (FMC)</t>
  </si>
  <si>
    <t>IPCEI001</t>
  </si>
  <si>
    <t>J-STD-001 Certified IPC (Institute of Interconnecting and Packaging Electronic Circuits) Specialist</t>
  </si>
  <si>
    <t>PROSO013</t>
  </si>
  <si>
    <t>Certified Internet Web (CIW) Master Administrator</t>
  </si>
  <si>
    <t>PROSO014</t>
  </si>
  <si>
    <t>Certified Internet Web (CIW) Master Enterprise Developer</t>
  </si>
  <si>
    <t>PROSO015</t>
  </si>
  <si>
    <t>Certified Internet Web (CIW) Master Web Site Manager</t>
  </si>
  <si>
    <t>MICRO053</t>
  </si>
  <si>
    <t>Microsoft Dynamics AX</t>
  </si>
  <si>
    <t>MICRO054</t>
  </si>
  <si>
    <t>Microsoft Dynamics CRM</t>
  </si>
  <si>
    <t>MICRO055</t>
  </si>
  <si>
    <t>Microsoft Dynamics GP</t>
  </si>
  <si>
    <t>MICRO056</t>
  </si>
  <si>
    <t>Microsoft Dynamics NAV</t>
  </si>
  <si>
    <t>MICRO057</t>
  </si>
  <si>
    <t>Microsoft Dynamics SL</t>
  </si>
  <si>
    <t>MSSCN006</t>
  </si>
  <si>
    <t>MSSC Instructor Certification</t>
  </si>
  <si>
    <t>FEDAA012</t>
  </si>
  <si>
    <t>FAA Airline Transport Pilot (ATP)</t>
  </si>
  <si>
    <t>ASNDT001</t>
  </si>
  <si>
    <t>Non-Destructive Testing (NDT) Certificate</t>
  </si>
  <si>
    <t>ADESK015</t>
  </si>
  <si>
    <t>Autodesk Certified Expert - AutoCAD Revit Architecture</t>
  </si>
  <si>
    <t>AFENG001</t>
  </si>
  <si>
    <t>Certified Plant Supervisor (CPS)</t>
  </si>
  <si>
    <t>FDFCC002</t>
  </si>
  <si>
    <t>Licensed Embalmer</t>
  </si>
  <si>
    <t>FDMQA020</t>
  </si>
  <si>
    <t>Licensed Nursing Home Administrator</t>
  </si>
  <si>
    <t>FDMQA021</t>
  </si>
  <si>
    <t>Licensed Clinical Laboratory Technologist</t>
  </si>
  <si>
    <t>FDMQA022</t>
  </si>
  <si>
    <t>Licensed Clinical Laboratory Technician</t>
  </si>
  <si>
    <t>FDMQA023</t>
  </si>
  <si>
    <t>Licensed Midwife</t>
  </si>
  <si>
    <t>FDMQA024</t>
  </si>
  <si>
    <t>Licensed Occupational Therapy Assistant</t>
  </si>
  <si>
    <t>FDMQA026</t>
  </si>
  <si>
    <t>Licensed Physician Assistant</t>
  </si>
  <si>
    <t>FDMQA027</t>
  </si>
  <si>
    <t>Certified Radiation Therapy Technologist</t>
  </si>
  <si>
    <t>NKABA001</t>
  </si>
  <si>
    <t>Associate Kitchen &amp; Bath Designer</t>
  </si>
  <si>
    <t>AODCI001</t>
  </si>
  <si>
    <t>Commercial Diver Certification Card</t>
  </si>
  <si>
    <t>AHLAE005</t>
  </si>
  <si>
    <t>Certified Hospitality Sales Professional (CHSP)</t>
  </si>
  <si>
    <t>AHLAE006</t>
  </si>
  <si>
    <t>Certified Restaurant Manager (CRM)</t>
  </si>
  <si>
    <t>AHLAE007</t>
  </si>
  <si>
    <t>Certified Front Desk Manager (CFDM)</t>
  </si>
  <si>
    <t>CBSPD001</t>
  </si>
  <si>
    <t>Sterile Processing and Distribution Technician</t>
  </si>
  <si>
    <t>ACFED005</t>
  </si>
  <si>
    <t>Certified Junior Culinarian</t>
  </si>
  <si>
    <t>ISPES001</t>
  </si>
  <si>
    <t>Certified Special Events Professional</t>
  </si>
  <si>
    <t>HVACE009</t>
  </si>
  <si>
    <t>HVAC Excellence Employment Ready - Oil Heat</t>
  </si>
  <si>
    <t>HVACE010</t>
  </si>
  <si>
    <t>HVAC Excellence Employment Ready - Residential &amp; Light Commercial Hydronic Heat</t>
  </si>
  <si>
    <t>ICBNK002</t>
  </si>
  <si>
    <t>Certified Lender Business Banker</t>
  </si>
  <si>
    <t>INAFI001</t>
  </si>
  <si>
    <t>International Association for Identification Student Crime Scene Certification</t>
  </si>
  <si>
    <t>FDLIC006</t>
  </si>
  <si>
    <t>Private Security Officer</t>
  </si>
  <si>
    <t>PRPAM001</t>
  </si>
  <si>
    <t>Certified Professional Photographer (CPP)</t>
  </si>
  <si>
    <t>FLDAS008</t>
  </si>
  <si>
    <t>Personal Lines Agent (Property and Casualty Sales 20-44)</t>
  </si>
  <si>
    <t>CTECH004</t>
  </si>
  <si>
    <t>Leviton Certified Installer</t>
  </si>
  <si>
    <t>JNCTI001</t>
  </si>
  <si>
    <t>Broadband Installer</t>
  </si>
  <si>
    <t>JNCTI002</t>
  </si>
  <si>
    <t>Broadband Digital Installer</t>
  </si>
  <si>
    <t>JNCTI003</t>
  </si>
  <si>
    <t>Broadband Installer Technician</t>
  </si>
  <si>
    <t>NBCEP001</t>
  </si>
  <si>
    <t>Photovoltaic (PV) Entry Level Certificate of Knowledge</t>
  </si>
  <si>
    <t>ETAIN006</t>
  </si>
  <si>
    <t>Avionics Electronics Technician</t>
  </si>
  <si>
    <t>FEDCC002</t>
  </si>
  <si>
    <t>Commerical Radio Operator License - Ship Radar Endorsement (Element 8)</t>
  </si>
  <si>
    <t>AMSFQ002</t>
  </si>
  <si>
    <t>Biomedical Auditor Certification (CBA)</t>
  </si>
  <si>
    <t>AMSFQ003</t>
  </si>
  <si>
    <t>Calibration Technician (CCT)</t>
  </si>
  <si>
    <t>AMSFQ004</t>
  </si>
  <si>
    <t>HACCP - Auditor</t>
  </si>
  <si>
    <t>AMSFQ005</t>
  </si>
  <si>
    <t>Quality Engineer (CQE)</t>
  </si>
  <si>
    <t>AMSFQ007</t>
  </si>
  <si>
    <t>Quality Inspector (CQI)</t>
  </si>
  <si>
    <t>AMSFQ008</t>
  </si>
  <si>
    <t>Quality Process Analyst (CQPA)</t>
  </si>
  <si>
    <t>AMSFQ009</t>
  </si>
  <si>
    <t>Quality Technician (CQT)</t>
  </si>
  <si>
    <t>AMSFQ010</t>
  </si>
  <si>
    <t>Reliability Engineer (CRE)</t>
  </si>
  <si>
    <t>AMSFQ013</t>
  </si>
  <si>
    <t>Software Quality Engineer (CSQE)</t>
  </si>
  <si>
    <t>HRCIS001</t>
  </si>
  <si>
    <t>Professional in Human Resources (PHR)</t>
  </si>
  <si>
    <t>HRCIS002</t>
  </si>
  <si>
    <t>Senior Professional in Human Resources (SPHR)</t>
  </si>
  <si>
    <t>HRCIS003</t>
  </si>
  <si>
    <t>Global Professional in Human Resources (GPHR)</t>
  </si>
  <si>
    <t>AAAEX001</t>
  </si>
  <si>
    <t>Certified Firefighter (Aircraft Rescue &amp; Firefighting ARFF)</t>
  </si>
  <si>
    <t>AAAEX002</t>
  </si>
  <si>
    <t>Certified Master Firefighter (Aircraft Rescue &amp; Firefighting ARFF)</t>
  </si>
  <si>
    <t>FEDAA014</t>
  </si>
  <si>
    <t>FAA Ground Instructor - Advanced</t>
  </si>
  <si>
    <t>FEDAA015</t>
  </si>
  <si>
    <t>FAA Ground Instructor - Basic</t>
  </si>
  <si>
    <t>FEDAA016</t>
  </si>
  <si>
    <t>FAA Certified Flight Instructor - Instrument</t>
  </si>
  <si>
    <t>FEDAA017</t>
  </si>
  <si>
    <t>FAA Certified Flight Instructor - Multi Engine</t>
  </si>
  <si>
    <t>FEDAA018</t>
  </si>
  <si>
    <t>FAA Control Tower Operator</t>
  </si>
  <si>
    <t>FEDAA019</t>
  </si>
  <si>
    <t>FAA Aircraft Dispatcher</t>
  </si>
  <si>
    <t>FEDAA020</t>
  </si>
  <si>
    <t>FAA Ground Instructor - Instrument</t>
  </si>
  <si>
    <t>NCATT002</t>
  </si>
  <si>
    <t>Aviation and Aerospace Foreign Object Elimination (FOE)</t>
  </si>
  <si>
    <t>ASNDT002</t>
  </si>
  <si>
    <t>NDT Certificate Electro-magnetic Testing (ET) - Level III</t>
  </si>
  <si>
    <t>ASNDT003</t>
  </si>
  <si>
    <t>NDT Certificate Liquid Penetrant (PT) - Level II</t>
  </si>
  <si>
    <t>ASNDT004</t>
  </si>
  <si>
    <t>NDT Certificate Liquid Penetrant (PT) - Level III</t>
  </si>
  <si>
    <t>ASNDT005</t>
  </si>
  <si>
    <t>NDT Certificate Magnetic Particle Testing (MT) - Level II</t>
  </si>
  <si>
    <t>ASNDT006</t>
  </si>
  <si>
    <t>NDT Certificate Magnetic Particle Testing (MT) - Level III</t>
  </si>
  <si>
    <t>ASNDT007</t>
  </si>
  <si>
    <t>NDT Certificate Radiographic Testing (RT) - Level II</t>
  </si>
  <si>
    <t>ASNDT008</t>
  </si>
  <si>
    <t>NDT Certificate Radiographic Testing (RT) - Level III</t>
  </si>
  <si>
    <t>ASNDT009</t>
  </si>
  <si>
    <t>NDT Certificate Ultrasonic Testing (UT) - Level II</t>
  </si>
  <si>
    <t>ASNDT010</t>
  </si>
  <si>
    <t>NDT Certificate Ultrasonic Testing (UT) - Level III</t>
  </si>
  <si>
    <t>ASNDT011</t>
  </si>
  <si>
    <t>NDT Certificate Visual Testing (VT) - Level II</t>
  </si>
  <si>
    <t>ASNDT012</t>
  </si>
  <si>
    <t>NDT Certificate Visual Testing (VT) - Level III</t>
  </si>
  <si>
    <t>ETAIN007</t>
  </si>
  <si>
    <t>Radar Electronics Technician (RAD)</t>
  </si>
  <si>
    <t>CARCH001</t>
  </si>
  <si>
    <t>Chief Architect User Certification</t>
  </si>
  <si>
    <t>ASATT001</t>
  </si>
  <si>
    <t>Anesthesia Technician</t>
  </si>
  <si>
    <t>FLDEP007</t>
  </si>
  <si>
    <t>Water Treatment Plant Operator Level D</t>
  </si>
  <si>
    <t>NINSC001</t>
  </si>
  <si>
    <t>Certified LabVIEW Associate Developer (CLAD)</t>
  </si>
  <si>
    <t>NCRAS004</t>
  </si>
  <si>
    <t>Registered Merit Reporter</t>
  </si>
  <si>
    <t>NCRAS005</t>
  </si>
  <si>
    <t>Registered Diplomate Reporter</t>
  </si>
  <si>
    <t>SIEME001</t>
  </si>
  <si>
    <t>Siemens (Level I) Mechatronic Systems Assistant</t>
  </si>
  <si>
    <t>ASINS001</t>
  </si>
  <si>
    <t>Professional Certified Investigator</t>
  </si>
  <si>
    <t>EAETC001</t>
  </si>
  <si>
    <t>EETC Technician Certification</t>
  </si>
  <si>
    <t>JWLRA001</t>
  </si>
  <si>
    <t>JA Certified Bench Jeweler</t>
  </si>
  <si>
    <t>CPPHR001</t>
  </si>
  <si>
    <t>Professional Photographic Certification</t>
  </si>
  <si>
    <t>STBCA001</t>
  </si>
  <si>
    <t>Truss Technician Training Levels 1,2,3 (Bundled)</t>
  </si>
  <si>
    <t>NIASE045</t>
  </si>
  <si>
    <t>ASE School Bus Technician: Body Systems and Special Equipment (S1)</t>
  </si>
  <si>
    <t>NIASE046</t>
  </si>
  <si>
    <t>ASE School Bus Technician: Diesel Engines (S2)</t>
  </si>
  <si>
    <t>NIASE047</t>
  </si>
  <si>
    <t>ASE School Bus Technician: Drive Train (S3)</t>
  </si>
  <si>
    <t>NIASE048</t>
  </si>
  <si>
    <t>ASE School Bus Technician: Brakes (S4)</t>
  </si>
  <si>
    <t>NIASE049</t>
  </si>
  <si>
    <t>ASE School Bus Technician: Suspension and Steering (S5)</t>
  </si>
  <si>
    <t>NIASE050</t>
  </si>
  <si>
    <t>ASE School Bus Technician: Electrical/Electronic Systems (S6)</t>
  </si>
  <si>
    <t>NIASE051</t>
  </si>
  <si>
    <t>ASE School Bus Technician: Air Conditioning Systems and Controls (S7)</t>
  </si>
  <si>
    <t>ASE Alternate Fuels (F1)</t>
  </si>
  <si>
    <t>NIASE062</t>
  </si>
  <si>
    <t>ASE Truck Equipment Technician: Truck Equipment Installation and Repair (E1)</t>
  </si>
  <si>
    <t>NIASE063</t>
  </si>
  <si>
    <t>ASE Truck Equipment Technician: Electrical/Electronic Systems Installation and Repair (E2)</t>
  </si>
  <si>
    <t>NIASE064</t>
  </si>
  <si>
    <t>ASE Truck Equipment Technician: Auxiliary Power Systems Installation and Repair (E3)</t>
  </si>
  <si>
    <t>NIASE052</t>
  </si>
  <si>
    <t>ASE Electronic Diesel Engine Diagnosis Specialist Test (L2)</t>
  </si>
  <si>
    <t>ASE Transit Bus Technician: Compressed Natural Gas (CNG) Engines (H1)</t>
  </si>
  <si>
    <t>ASE Transit Bus Technician: Diesel Engines (H2)</t>
  </si>
  <si>
    <t>ASE Transit Bus Technician: Drive Train (H3)</t>
  </si>
  <si>
    <t>ASE Transit Bus Technician: Brakes (H4)</t>
  </si>
  <si>
    <t>ASE Transit Bus Technician: Suspension and Steering (H5)</t>
  </si>
  <si>
    <t>ASE Transit Bus Technician: Electrical/Electronic Systems (H6)</t>
  </si>
  <si>
    <t>ASE Transit Bus Technician: Heating Ventilation and Air Conditioning (HVAC) (H7)</t>
  </si>
  <si>
    <t>ASE Transit Bus Technician: Preventive Maintenance and Inspection (PMI) (H8)</t>
  </si>
  <si>
    <t>CISCO020</t>
  </si>
  <si>
    <t>Cisco Certified Internetwork Expert Service Provider (CCIE Service Provider)</t>
  </si>
  <si>
    <t>CISCO022</t>
  </si>
  <si>
    <t>Cisco Certified Internetwork Expert Voice (CCIE Voice)</t>
  </si>
  <si>
    <t>CISCO023</t>
  </si>
  <si>
    <t>Cisco Certified Internetwork Expert Wireless (CCIE Wireless)</t>
  </si>
  <si>
    <t>COMPT011</t>
  </si>
  <si>
    <t>CompTIA CTT+</t>
  </si>
  <si>
    <t>ISCET003</t>
  </si>
  <si>
    <t>Electronics Systems Associate (ESA) 2 - AC Electronics</t>
  </si>
  <si>
    <t>ISCET004</t>
  </si>
  <si>
    <t>Electronics Systems Associate (ESA) 3 - Semiconductor</t>
  </si>
  <si>
    <t>AAFCS001</t>
  </si>
  <si>
    <t>Pre-Professional Assessment and Certification Program - Education Fundamentals</t>
  </si>
  <si>
    <t>FDAES003</t>
  </si>
  <si>
    <t>Commercial Applicator License</t>
  </si>
  <si>
    <t>ACSMD001</t>
  </si>
  <si>
    <t>Certified Health Fitness Specialist</t>
  </si>
  <si>
    <t>AHLAE008</t>
  </si>
  <si>
    <t>Certified Hotel Administrator (CHA)</t>
  </si>
  <si>
    <t>MERCU001</t>
  </si>
  <si>
    <t>Marine Technician Fundamentals</t>
  </si>
  <si>
    <t>AHLAE009</t>
  </si>
  <si>
    <t>START (skills, tasks &amp; results training) certification</t>
  </si>
  <si>
    <t>ASE Automobile/Light Truck Technician: Light Vehicle Diesel Engines (A9)</t>
  </si>
  <si>
    <t>SOCTE003</t>
  </si>
  <si>
    <t>Broadband Premises Technician</t>
  </si>
  <si>
    <t>CTECH005</t>
  </si>
  <si>
    <t>Telecommunications Technician</t>
  </si>
  <si>
    <t>FLENG001</t>
  </si>
  <si>
    <t>Engineering Core certification</t>
  </si>
  <si>
    <t>Adobe Certified Associate (ACA) Video Communication With Adobe - Premiere Pro</t>
  </si>
  <si>
    <t>AVIDT001</t>
  </si>
  <si>
    <t>Avid Media Composer Certified User</t>
  </si>
  <si>
    <t>IFEBP001</t>
  </si>
  <si>
    <t>Certified Employee Benefits Specialist</t>
  </si>
  <si>
    <t>NCFCT002</t>
  </si>
  <si>
    <t>Certified Pharmacy Technician</t>
  </si>
  <si>
    <t>FLSFA001</t>
  </si>
  <si>
    <t>Florida State Master Designer (FSMD)</t>
  </si>
  <si>
    <t>FLRID001</t>
  </si>
  <si>
    <t>Florida Quality Assurance Screening (QA) Interpreters Levels 1-3</t>
  </si>
  <si>
    <t>FLRID002</t>
  </si>
  <si>
    <t>Florida Educational Interpreter Evaluation (EIE)</t>
  </si>
  <si>
    <t>NBCEP002</t>
  </si>
  <si>
    <t>PV Installer Certification</t>
  </si>
  <si>
    <t>BRWZE001</t>
  </si>
  <si>
    <t>Responsible Vendor Training Certification</t>
  </si>
  <si>
    <t>FLFBR002</t>
  </si>
  <si>
    <t>Agricultural Biotechnology Specialist Certification</t>
  </si>
  <si>
    <t>AHLAE010</t>
  </si>
  <si>
    <t>Certified Front Desk Supervisor</t>
  </si>
  <si>
    <t>CTECH006</t>
  </si>
  <si>
    <t>Broadband Professional Certification</t>
  </si>
  <si>
    <t>Adobe Certified Expert (Dreamweaver)</t>
  </si>
  <si>
    <t>IFPRA001</t>
  </si>
  <si>
    <t>Certified Personal Fitness Trainer</t>
  </si>
  <si>
    <t>RECFN001</t>
  </si>
  <si>
    <t>RECF Pre-Engineering Certification</t>
  </si>
  <si>
    <t>RECFN002</t>
  </si>
  <si>
    <t>RECF Robotics Certification</t>
  </si>
  <si>
    <t>MICRO087</t>
  </si>
  <si>
    <t>Microsoft Certified Solutions Expert (MCSE) - Business Intelligence</t>
  </si>
  <si>
    <t>MICRO088</t>
  </si>
  <si>
    <t>Microsoft Certified Solutions Expert (MCSE) - Communication</t>
  </si>
  <si>
    <t>MICRO091</t>
  </si>
  <si>
    <t>Microsoft Certified Solutions Expert (MCSE) - Messaging</t>
  </si>
  <si>
    <t>MICRO092</t>
  </si>
  <si>
    <t>Microsoft Certified Solutions Expert (MCSE) - Private Cloud</t>
  </si>
  <si>
    <t>MICRO093</t>
  </si>
  <si>
    <t>Microsoft Certified Solutions Expert (MCSE) - Server Infrastructure</t>
  </si>
  <si>
    <t>MICRO094</t>
  </si>
  <si>
    <t>Microsoft Certified Solutions Expert (MCSE) - SharePoint</t>
  </si>
  <si>
    <t>NCMDA001</t>
  </si>
  <si>
    <t>Registered Abdominal and Vascular Specialist (RAVS)</t>
  </si>
  <si>
    <t>NCMDA002</t>
  </si>
  <si>
    <t>Registered Clinical Massage Therapist (RCMT)</t>
  </si>
  <si>
    <t>NCMDA003</t>
  </si>
  <si>
    <t>Registered Clinical Medical Assistant Specialist (RCMAS)</t>
  </si>
  <si>
    <t>NCMDA004</t>
  </si>
  <si>
    <t>Registered Electrocardiography Specialist (RES)</t>
  </si>
  <si>
    <t>NCMDA005</t>
  </si>
  <si>
    <t>Registered Surgical  Technologist (RST)</t>
  </si>
  <si>
    <t>MICRO095</t>
  </si>
  <si>
    <t>Microsoft Certified Solutions Developer (MCSD) - Web Applications</t>
  </si>
  <si>
    <t>MICRO096</t>
  </si>
  <si>
    <t>Microsoft Certified Solutions Developer (MCSD) - Windows Store Apps</t>
  </si>
  <si>
    <t>INSOC003</t>
  </si>
  <si>
    <t>Certified Control Systems Technician (CCST) - Level 1</t>
  </si>
  <si>
    <t>INSOC004</t>
  </si>
  <si>
    <t>Certified Control Systems Technician (CCST) - Level 2</t>
  </si>
  <si>
    <t>MICRO097</t>
  </si>
  <si>
    <t>Microsoft Certified Technology Specialist (MCTS) - .NET Framework 4.0 Data Access</t>
  </si>
  <si>
    <t>MICRO098</t>
  </si>
  <si>
    <t>Microsoft Certified Technology Specialist (MCTS) - .NET Framework 4.0 Service Communication Applications</t>
  </si>
  <si>
    <t>MICRO099</t>
  </si>
  <si>
    <t>Microsoft Certified Technology Specialist (MCTS) - .NET Framework 4.0 Web Applications Development</t>
  </si>
  <si>
    <t>MICRO100</t>
  </si>
  <si>
    <t>Microsoft Certified Technology Specialist (MCTS) - .NET Framework 4.0 Windows Applications Development</t>
  </si>
  <si>
    <t>FLDOP010</t>
  </si>
  <si>
    <t>Residential Contractor</t>
  </si>
  <si>
    <t>IEMSR001</t>
  </si>
  <si>
    <t>Emergency Medical Responder</t>
  </si>
  <si>
    <t>FLCBO001</t>
  </si>
  <si>
    <t>Certified Addiction Specialist (CAS)</t>
  </si>
  <si>
    <t>FLCBO002</t>
  </si>
  <si>
    <t>Certified Addiction Counselor (CAC)</t>
  </si>
  <si>
    <t>ADESK029</t>
  </si>
  <si>
    <t>Autodesk Certified Professional - 3ds Max</t>
  </si>
  <si>
    <t>JUNOS001</t>
  </si>
  <si>
    <t>Junos - Juniper Network Certified Internet Associate (JNCIA)</t>
  </si>
  <si>
    <t>HBINS002</t>
  </si>
  <si>
    <t>HBI Pre-Apprenticeship Certificate Training (PACT), Building Construction Technology</t>
  </si>
  <si>
    <t>HVACE012</t>
  </si>
  <si>
    <t>HVAC Excellence Employment Ready - Basic Refrigeration and Charging Procedures</t>
  </si>
  <si>
    <t>HVACE013</t>
  </si>
  <si>
    <t>HVAC Excellence Employment Ready - System Diagnostics &amp; Troubleshooting Fuel Oil Combustion</t>
  </si>
  <si>
    <t>SMFEN002</t>
  </si>
  <si>
    <t>Certified Manufacturing Technologist (CMfgT)</t>
  </si>
  <si>
    <t>HVACE014</t>
  </si>
  <si>
    <t>DIGIT002</t>
  </si>
  <si>
    <t>SPACE Geospatial Certification</t>
  </si>
  <si>
    <t>NCCER226</t>
  </si>
  <si>
    <t>NCCER Industrial Maintenance, Electrical &amp; Instrumentation Technician - Level 1 (Postsecondary)</t>
  </si>
  <si>
    <t>NCCER227</t>
  </si>
  <si>
    <t>NCCER Industrial Maintenance, Electrical &amp; Instrumentation Technician - Level 2 (Postsecondary)</t>
  </si>
  <si>
    <t>NCCER228</t>
  </si>
  <si>
    <t>NCCER Industrial Maintenance, Electrical &amp; Instrumentation Technician - Level 3 (Postsecondary)</t>
  </si>
  <si>
    <t>NCCER229</t>
  </si>
  <si>
    <t>NCCER Insulating - Level 1 (Postsecondary)</t>
  </si>
  <si>
    <t>NCCER230</t>
  </si>
  <si>
    <t>NCCER Insulating - Level 2 (Postsecondary)</t>
  </si>
  <si>
    <t>NCCER232</t>
  </si>
  <si>
    <t>NCCER Ironworking - Level 1 (Postsecondary)</t>
  </si>
  <si>
    <t>NCCER233</t>
  </si>
  <si>
    <t>NCCER Ironworking - Level 2 (Postsecondary)</t>
  </si>
  <si>
    <t>NCCER246</t>
  </si>
  <si>
    <t>NCCER Pipefitting - Level 1 (Postsecondary)</t>
  </si>
  <si>
    <t>NCCER247</t>
  </si>
  <si>
    <t>NCCER Pipefitting - Level 2 (Postsecondary)</t>
  </si>
  <si>
    <t>NCCER248</t>
  </si>
  <si>
    <t>NCCER Pipefitting - Level 3 (Postsecondary)</t>
  </si>
  <si>
    <t>NCCER256</t>
  </si>
  <si>
    <t>NCCER Sheet Metal - Level 2 (Postsecondary)</t>
  </si>
  <si>
    <t>NCCER257</t>
  </si>
  <si>
    <t>NCCER Sheet Metal - Level 3 (Postsecondary)</t>
  </si>
  <si>
    <t>NCCER259</t>
  </si>
  <si>
    <t>NCCER Sprinkler Fitting Level 1 (Postsecondary)</t>
  </si>
  <si>
    <t>NCCER260</t>
  </si>
  <si>
    <t>NCCER Sprinkler Fitting Level 2 (Postsecondary)</t>
  </si>
  <si>
    <t>NCCER261</t>
  </si>
  <si>
    <t>NCCER Sprinkler Fitting Level 3 (Postsecondary)</t>
  </si>
  <si>
    <t>AMSCP004</t>
  </si>
  <si>
    <t>Histotechnician, HT(ASCP)</t>
  </si>
  <si>
    <t>Adobe Certified Associate (ACA) Visual Communication Using Adobe Photoshop - Creative Cloud 2015 or later</t>
  </si>
  <si>
    <t>Small UAS (sUAS) Safety Certification: Level 1</t>
  </si>
  <si>
    <t>FLFBR003</t>
  </si>
  <si>
    <t>Agricultural Communications Specialist Certification</t>
  </si>
  <si>
    <t>FLFBR004</t>
  </si>
  <si>
    <t>Agricultural Mechanics Specialist Certification</t>
  </si>
  <si>
    <t>FLDOE003</t>
  </si>
  <si>
    <t>Florida General Knowledge Test</t>
  </si>
  <si>
    <t>INFPS001</t>
  </si>
  <si>
    <t>Pneumatic Specialist</t>
  </si>
  <si>
    <t>INFPS002</t>
  </si>
  <si>
    <t>Industrial Hydraulic Mechanic</t>
  </si>
  <si>
    <t>Certified Associate in Healthcare Information and Management Systems</t>
  </si>
  <si>
    <t>AMCOE001</t>
  </si>
  <si>
    <t>Group Fitness Instructor</t>
  </si>
  <si>
    <t>VMWRE005</t>
  </si>
  <si>
    <t>VMware Certified Associate - Data Center Virtualization</t>
  </si>
  <si>
    <t>AMSFQ014</t>
  </si>
  <si>
    <t>Six Sigma Yellow Belt (CSSYB)</t>
  </si>
  <si>
    <t>USINS002</t>
  </si>
  <si>
    <t>Visual Line of Sight System Operator (VSO) Ground</t>
  </si>
  <si>
    <t>FLFBR006</t>
  </si>
  <si>
    <t>Agricultural Unmanned Aircraft Systems Specialist Certification</t>
  </si>
  <si>
    <t>FLAQA001</t>
  </si>
  <si>
    <t>Aquaculture Technician</t>
  </si>
  <si>
    <t>ORACL008</t>
  </si>
  <si>
    <t>Java Foundations Certified Junior Associate</t>
  </si>
  <si>
    <t>CERTT001</t>
  </si>
  <si>
    <t>CertTEC Aviation Mechanical Assembly</t>
  </si>
  <si>
    <t>CERTT002</t>
  </si>
  <si>
    <t>CertTEC Aviation Structures</t>
  </si>
  <si>
    <t>CERTT003</t>
  </si>
  <si>
    <t>CertTEC Basic Composites</t>
  </si>
  <si>
    <t>CERTT004</t>
  </si>
  <si>
    <t>CertTEC Basic Electricity and Electronics</t>
  </si>
  <si>
    <t>FLFBR008</t>
  </si>
  <si>
    <t>Forestry Specialist Certification</t>
  </si>
  <si>
    <t>NIASE077</t>
  </si>
  <si>
    <t>ASE Entry-level - Auto: Automatic Transmission/Transaxle (AT)</t>
  </si>
  <si>
    <t>NIASE078</t>
  </si>
  <si>
    <t>ASE Entry-level - Auto: Automobile Service Technology (AS)</t>
  </si>
  <si>
    <t>NIASE079</t>
  </si>
  <si>
    <t>ASE Entry-level - Auto: Brakes (BR)</t>
  </si>
  <si>
    <t>NIASE080</t>
  </si>
  <si>
    <t>ASE Entry-level - Auto: Electrical/Electronic Systems (EE)</t>
  </si>
  <si>
    <t>NIASE081</t>
  </si>
  <si>
    <t>ASE Entry-level - Auto: Engine Performance (EP)</t>
  </si>
  <si>
    <t>NIASE082</t>
  </si>
  <si>
    <t>ASE Entry-level - Auto: Engine Repair (ER)</t>
  </si>
  <si>
    <t>NIASE083</t>
  </si>
  <si>
    <t>ASE Entry-level - Auto: Heating and Air Conditioning (AC)</t>
  </si>
  <si>
    <t>NIASE084</t>
  </si>
  <si>
    <t>ASE Entry-level - Auto: Manual Drive Train and Axles (MD)</t>
  </si>
  <si>
    <t>NIASE085</t>
  </si>
  <si>
    <t>ASE Entry-level - Auto: Suspension and Steering (SS)</t>
  </si>
  <si>
    <t>NIASE086</t>
  </si>
  <si>
    <t>ASE Entry-level - Collision: Mechanical and Electrical (ME)</t>
  </si>
  <si>
    <t>NIASE087</t>
  </si>
  <si>
    <t>ASE Entry-level - Collision: Non-structural Analysis and Damage Repair (NS)</t>
  </si>
  <si>
    <t>NIASE088</t>
  </si>
  <si>
    <t>ASE Entry-level - Collision: Painting and Refinishing (PR)</t>
  </si>
  <si>
    <t>NIASE089</t>
  </si>
  <si>
    <t>ASE Entry-level - Collision: Structural Analysis and Damage Repair (SR)</t>
  </si>
  <si>
    <t>NIASE090</t>
  </si>
  <si>
    <t>ASE Entry-level - Truck: Brakes (TB)</t>
  </si>
  <si>
    <t>NIASE091</t>
  </si>
  <si>
    <t>ASE Entry-level - Truck: Diesel Engines (DE)</t>
  </si>
  <si>
    <t>NIASE092</t>
  </si>
  <si>
    <t>ASE Entry-level - Truck: Electrical/Electronic Systems (TE)</t>
  </si>
  <si>
    <t>NIASE093</t>
  </si>
  <si>
    <t>ASE Entry-level - Truck: Steering &amp; Suspension (TS)</t>
  </si>
  <si>
    <t>ADESK031</t>
  </si>
  <si>
    <t>Autodesk Certified User - 3ds Max</t>
  </si>
  <si>
    <t>FANUC001</t>
  </si>
  <si>
    <t>FANUC Certified Robot Operator - 1 (FCR-01)</t>
  </si>
  <si>
    <t>MICRO104</t>
  </si>
  <si>
    <t>Microsoft Technology Associate (MTA) - Introduction to Programming Using JavaScript</t>
  </si>
  <si>
    <t>MICRO105</t>
  </si>
  <si>
    <t>Microsoft Technology Associate (MTA) - Introduction to Programming Using HTML and CSS</t>
  </si>
  <si>
    <t>TBOOM004</t>
  </si>
  <si>
    <t>Toon Boom Certified Associate (Harmony Advanced)</t>
  </si>
  <si>
    <t>FLFBR009</t>
  </si>
  <si>
    <t>Agriculture Systems Associate Certification</t>
  </si>
  <si>
    <t>FLFBR010</t>
  </si>
  <si>
    <t>Natural Resources Specialist Certification</t>
  </si>
  <si>
    <t>AVIDT002</t>
  </si>
  <si>
    <t>Avid Pro Tools Certified User</t>
  </si>
  <si>
    <t>Adobe Certified Associate (ACA) Video Design Specialist (Requires two of the following: After Effects, Premiere Pro, Photoshop)</t>
  </si>
  <si>
    <t>Adobe Certified Associate (ACA) Visual Design Specialist (Requires two of the following: Illustrator, InDesign, Photoshop)</t>
  </si>
  <si>
    <t>Adobe Certified Associate (ACA) Web Design Specialist (Requires two of the following: Animate, Dreamweaver and Photoshop)</t>
  </si>
  <si>
    <t>AMMSA001</t>
  </si>
  <si>
    <t>Food Safety and Science Certification</t>
  </si>
  <si>
    <t>BASFC001</t>
  </si>
  <si>
    <t>Plant Science Certification</t>
  </si>
  <si>
    <t>DUCKS001</t>
  </si>
  <si>
    <t>Ecology Conservation and Management Certification</t>
  </si>
  <si>
    <t>ELANC001</t>
  </si>
  <si>
    <t>Fundamentals of Animal Science Certification</t>
  </si>
  <si>
    <t>AWS Certified Developer - Associate</t>
  </si>
  <si>
    <t>Medical Laboratory Scientist (MLS)</t>
  </si>
  <si>
    <t>CompTIA Cloud Essentials+</t>
  </si>
  <si>
    <t>EC-Council Certified Incident Handler (ECIH)</t>
  </si>
  <si>
    <t>EC-Council Certified Network Defender (CND)</t>
  </si>
  <si>
    <t>EC-Council Certified Security Operations Center (SOC) Analyst (CSA)</t>
  </si>
  <si>
    <t>HVAC Excellence Professional Level - Heat Pump Service</t>
  </si>
  <si>
    <t>Windows Server Administration Fundamentals</t>
  </si>
  <si>
    <t>Microsoft 365 Certified: Enterprise Administrator Expert</t>
  </si>
  <si>
    <t>Microsoft 365 Certified: Modern Desktop Administrator Associate</t>
  </si>
  <si>
    <t>Microsoft 365 Certified: Security Administrator Associate</t>
  </si>
  <si>
    <t>Microsoft Certified: Azure Administrator Associate</t>
  </si>
  <si>
    <t>Microsoft Certified: Azure AI Engineer Associate</t>
  </si>
  <si>
    <t>Microsoft Certified: Power Platform Developer Associate</t>
  </si>
  <si>
    <t>Red Hat Certified System Administrator (RHCSA) Certification</t>
  </si>
  <si>
    <t>Advanced Unmanned Safety: Level 2</t>
  </si>
  <si>
    <t>Advanced Unmanned System Operations (AUSO) Flight</t>
  </si>
  <si>
    <t>Advanced Unmanned System Operations (AUSO) Ground</t>
  </si>
  <si>
    <t>PRMIN004</t>
  </si>
  <si>
    <t>PMI Project Management Ready</t>
  </si>
  <si>
    <t>KNOWL001</t>
  </si>
  <si>
    <t>Python Coding Specialist</t>
  </si>
  <si>
    <t>KNOWL002</t>
  </si>
  <si>
    <t>WordPress Certified Editor</t>
  </si>
  <si>
    <t>UNITY003</t>
  </si>
  <si>
    <t>Unity Certified User: Artist</t>
  </si>
  <si>
    <t>UNITY004</t>
  </si>
  <si>
    <t>Unity Certified User: VR Developer</t>
  </si>
  <si>
    <t>ADESK033</t>
  </si>
  <si>
    <t>Autodesk Certified Associate in CAD for Mechanical Design</t>
  </si>
  <si>
    <t>ADESK034</t>
  </si>
  <si>
    <t>Autodesk Certified Associate in CAM 2.5 Axis Milling for Machinists</t>
  </si>
  <si>
    <t>FLDEP008</t>
  </si>
  <si>
    <t>Wastewater Treatment Plant Operator Level D</t>
  </si>
  <si>
    <t>MICRO123</t>
  </si>
  <si>
    <t>Microsoft 365 Certified: Fundamentals</t>
  </si>
  <si>
    <t>MICRO124</t>
  </si>
  <si>
    <t>Microsoft Certified: Azure AI Fundamentals</t>
  </si>
  <si>
    <t>MICRO125</t>
  </si>
  <si>
    <t>Microsoft Certified: Azure Data Fundamentals</t>
  </si>
  <si>
    <t>MICRO126</t>
  </si>
  <si>
    <t>Microsoft Certified: Azure Fundamentals</t>
  </si>
  <si>
    <t>MICRO127</t>
  </si>
  <si>
    <t>Microsoft Certified: Dynamics 365 Fundamentals</t>
  </si>
  <si>
    <t>MICRO128</t>
  </si>
  <si>
    <t>Microsoft Certified: Power Platform Fundamentals</t>
  </si>
  <si>
    <t>INTUT002</t>
  </si>
  <si>
    <t>INTUT003</t>
  </si>
  <si>
    <t>Master Entrepreneurship Certification</t>
  </si>
  <si>
    <t>OEDGP001</t>
  </si>
  <si>
    <t>PCAP – Certified Associate in Python Programming</t>
  </si>
  <si>
    <t>American Bodywork and Massage Professionals</t>
  </si>
  <si>
    <t>www.abmp.com/home/index.html</t>
  </si>
  <si>
    <t>Association of Certified Fraud Examiners</t>
  </si>
  <si>
    <t>www.acfe.com</t>
  </si>
  <si>
    <t>American Gem Society</t>
  </si>
  <si>
    <t>www.americangemsociety.org/</t>
  </si>
  <si>
    <t>American Concrete Institute International (ACI)</t>
  </si>
  <si>
    <t>www.aci-int.org</t>
  </si>
  <si>
    <t>American Correctional Association</t>
  </si>
  <si>
    <t>www.aca.org/certification</t>
  </si>
  <si>
    <t>American Medical Massage Association</t>
  </si>
  <si>
    <t>www.americanmedicalmassage.com/</t>
  </si>
  <si>
    <t>American Society of Professional Estimators</t>
  </si>
  <si>
    <t>www.aspenational.com</t>
  </si>
  <si>
    <t>American Society of Transportation &amp; Logistics</t>
  </si>
  <si>
    <t>Association of Professionals in Business Management</t>
  </si>
  <si>
    <t>www.apbm.org</t>
  </si>
  <si>
    <t>American Purchasing Society</t>
  </si>
  <si>
    <t>www.american-purchasing.com</t>
  </si>
  <si>
    <t>American Society of Farm Managers and Rural Appraisers</t>
  </si>
  <si>
    <t>www.asfmra.org</t>
  </si>
  <si>
    <t>Association of Surgical Technologists</t>
  </si>
  <si>
    <t>www.ast.org/</t>
  </si>
  <si>
    <t>Avaya Learning Centre</t>
  </si>
  <si>
    <t>learning2.avaya.com</t>
  </si>
  <si>
    <t>Bank Administration Institute (BAI) Center for Certification</t>
  </si>
  <si>
    <t>www.bai.org</t>
  </si>
  <si>
    <t>Building Industry Consulting Service International (BICSI)</t>
  </si>
  <si>
    <t>www.bicsi.org</t>
  </si>
  <si>
    <t>Council on Certification of Health, Environmental  and Safety Technologists</t>
  </si>
  <si>
    <t>www.cchest.org</t>
  </si>
  <si>
    <t>Call Center Industry Advisory Council (CIAC)</t>
  </si>
  <si>
    <t>www.ciac-cert.org</t>
  </si>
  <si>
    <t>Competency and Credentialing Institute (CCI)</t>
  </si>
  <si>
    <t>www.certboard.com</t>
  </si>
  <si>
    <t>Consumer Electronics Association (CEA)</t>
  </si>
  <si>
    <t>www.ce.org</t>
  </si>
  <si>
    <t>Certified Financial Planner Board of Standards, Inc.</t>
  </si>
  <si>
    <t>www.cfp-board.org</t>
  </si>
  <si>
    <t>Construction Management Association of America</t>
  </si>
  <si>
    <t>www.cmaanet.org</t>
  </si>
  <si>
    <t>Career Planning and Adult Development Network</t>
  </si>
  <si>
    <t>www.careernetwork.org</t>
  </si>
  <si>
    <t>Concrete Sawing and Drilling Association</t>
  </si>
  <si>
    <t>www.csda.org</t>
  </si>
  <si>
    <t>C-Tech Associates</t>
  </si>
  <si>
    <t>www.c-techtraining.com</t>
  </si>
  <si>
    <t>Credit Union National Association</t>
  </si>
  <si>
    <t>training.cuna.org</t>
  </si>
  <si>
    <t>Florida Department of Agriculture and Consumer Services, Division of Agricultural Environmental Services</t>
  </si>
  <si>
    <t>www.flaes.org/</t>
  </si>
  <si>
    <t>Florida Department of Business and Professional Regulation, Division of Real Estate</t>
  </si>
  <si>
    <t>Fluid Power International Society</t>
  </si>
  <si>
    <t>www.ifps.org</t>
  </si>
  <si>
    <t>Florida Restaurant and Lodging Association</t>
  </si>
  <si>
    <t>www.flra.com/</t>
  </si>
  <si>
    <t>Help Desk Institute (HDI)</t>
  </si>
  <si>
    <t>www.thinkhdi.com</t>
  </si>
  <si>
    <t>International Association of Administrative Professionals (IAAP)</t>
  </si>
  <si>
    <t>www.iaap-hq.org</t>
  </si>
  <si>
    <t>International Association for Radio, Telecommunications and Electromagnetics</t>
  </si>
  <si>
    <t>www.narte.org/</t>
  </si>
  <si>
    <t>The International Association of Special Investigative Units</t>
  </si>
  <si>
    <t>www.iasiu.org</t>
  </si>
  <si>
    <t>IBM Corporation</t>
  </si>
  <si>
    <t>www.ibm.com</t>
  </si>
  <si>
    <t>International Certification &amp; Reciprocity Consortium (IC&amp;RC) Alcohol &amp; Other Drug Abuse, Inc.</t>
  </si>
  <si>
    <t>www.icrcaoda.org</t>
  </si>
  <si>
    <t>International Certification Commission for Clinical Engineering and Biomedical Technology</t>
  </si>
  <si>
    <t>www.aami.org/certification/leadership.html</t>
  </si>
  <si>
    <t>Institute for Certification of Computing Professionals (ICCP)</t>
  </si>
  <si>
    <t>www.iccp.org</t>
  </si>
  <si>
    <t>International Executive Housekeepers Association</t>
  </si>
  <si>
    <t>www.ieha.org/</t>
  </si>
  <si>
    <t>Insurance Institute of America</t>
  </si>
  <si>
    <t>www.aicpu.org</t>
  </si>
  <si>
    <t>Institute of Management Accountants</t>
  </si>
  <si>
    <t>www.imanet.org</t>
  </si>
  <si>
    <t>Institute for Supply Management</t>
  </si>
  <si>
    <t>www.ism.ws/</t>
  </si>
  <si>
    <t>International Claim Association</t>
  </si>
  <si>
    <t>www.claim.org</t>
  </si>
  <si>
    <t>International Code Council</t>
  </si>
  <si>
    <t>www.iccsafe.org/</t>
  </si>
  <si>
    <t>International Coach Federation</t>
  </si>
  <si>
    <t>www.coachfederation.org</t>
  </si>
  <si>
    <t>International Massage Association</t>
  </si>
  <si>
    <t>www.imagroup.com/</t>
  </si>
  <si>
    <t>International Society of Arboriculture</t>
  </si>
  <si>
    <t>www.isa-arbor.com/certification/certification.aspx</t>
  </si>
  <si>
    <t>Institute of Certified Professional Managers</t>
  </si>
  <si>
    <t>www.icpm.biz/</t>
  </si>
  <si>
    <t>International Register of Certified Auditors (IRCA)</t>
  </si>
  <si>
    <t>www.irca.org</t>
  </si>
  <si>
    <t>The International Society of Mine Safety Professionals</t>
  </si>
  <si>
    <t>www.ismsp.com/cmsp_program.php</t>
  </si>
  <si>
    <t>Joint Commission on National Dental Examinations</t>
  </si>
  <si>
    <t>www.ada.org/prof/ed/testing/nbde01/index.asp</t>
  </si>
  <si>
    <t>Life Office Management Association (LOMA)</t>
  </si>
  <si>
    <t>www.loma.org</t>
  </si>
  <si>
    <t>Learning Tree International</t>
  </si>
  <si>
    <t>www.learningtree.com</t>
  </si>
  <si>
    <t>Manufacturers Representatives Educational Research Foundation</t>
  </si>
  <si>
    <t>www.mrerf.org</t>
  </si>
  <si>
    <t>National Accrediting Agency for Clinical Laboratory Sciences (NAACLS)</t>
  </si>
  <si>
    <t>www.naacls.org</t>
  </si>
  <si>
    <t>National Association of Communication System Engineers</t>
  </si>
  <si>
    <t>www.nacse.com/</t>
  </si>
  <si>
    <t>National Academies of Emergency Medical Dispatchers</t>
  </si>
  <si>
    <t>www.emergencydispatch.org/</t>
  </si>
  <si>
    <t>National Association of Legal Assistants</t>
  </si>
  <si>
    <t>www.nala.org</t>
  </si>
  <si>
    <t>National Association of Personnel Services</t>
  </si>
  <si>
    <t>www.recruitinglife. com/EduCert/qualify.cfm</t>
  </si>
  <si>
    <t>National Association of Realtors</t>
  </si>
  <si>
    <t>www.realtor.org</t>
  </si>
  <si>
    <t>National Pork Board</t>
  </si>
  <si>
    <t>www.pork.org/</t>
  </si>
  <si>
    <t>National Burglar &amp; Fire Alarm Association</t>
  </si>
  <si>
    <t>www.alarm.org</t>
  </si>
  <si>
    <t>National Board of Fire Service Professional Qualifications</t>
  </si>
  <si>
    <t>www.theproboard.org/</t>
  </si>
  <si>
    <t>The National Board of Surgical Technology and Surgical Assisting (NBSTSA)</t>
  </si>
  <si>
    <t>nbstsa.org</t>
  </si>
  <si>
    <t>National Cattleman's Beef Association</t>
  </si>
  <si>
    <t>National Board of Certification for Community Association Managers</t>
  </si>
  <si>
    <t>www.nbccam.org</t>
  </si>
  <si>
    <t>National Credentialing Agency for Clinical Lab Sciences</t>
  </si>
  <si>
    <t>www.naacls.org/</t>
  </si>
  <si>
    <t>National Council for Interior Design Qualification</t>
  </si>
  <si>
    <t>www.ncidq.org</t>
  </si>
  <si>
    <t>National Fire Protection Association</t>
  </si>
  <si>
    <t>www.nfpa.org</t>
  </si>
  <si>
    <t>National Consortium on Health Science and Technology Education</t>
  </si>
  <si>
    <t>www.nchste.org/</t>
  </si>
  <si>
    <t>National Institute for Certification in Engineering Technologies (NICET)</t>
  </si>
  <si>
    <t>www.nicet.org</t>
  </si>
  <si>
    <t>National League for Nursing Accrediting Commission</t>
  </si>
  <si>
    <t>www.nlnac.org</t>
  </si>
  <si>
    <t>National Marine Electronics Association</t>
  </si>
  <si>
    <t>www.nmea.org/</t>
  </si>
  <si>
    <t>Novell</t>
  </si>
  <si>
    <t>www.novell.com/</t>
  </si>
  <si>
    <t>National Society for Professional Surveyors</t>
  </si>
  <si>
    <t>www.nspsmo.org/</t>
  </si>
  <si>
    <t>National Verbatim Reporters Association</t>
  </si>
  <si>
    <t>www.nvra.org/</t>
  </si>
  <si>
    <t>Professional Association of Healthcare Office Managers</t>
  </si>
  <si>
    <t>www.pahcom.com/</t>
  </si>
  <si>
    <t>Private Fleet Management Institute - National Private Truck Council</t>
  </si>
  <si>
    <t>www.nptc.org</t>
  </si>
  <si>
    <t>Professional Grounds Management Society</t>
  </si>
  <si>
    <t>www.pgms.org/</t>
  </si>
  <si>
    <t>Professional Truck Driver Institute (PTDI)</t>
  </si>
  <si>
    <t>www.ptdi.org</t>
  </si>
  <si>
    <t>Public Relations Society of America</t>
  </si>
  <si>
    <t>www.prsa.org</t>
  </si>
  <si>
    <t>Red Hat</t>
  </si>
  <si>
    <t>www.redhat.com/</t>
  </si>
  <si>
    <t>Registry of Interpreters for the Deaf</t>
  </si>
  <si>
    <t>www.rid.org/</t>
  </si>
  <si>
    <t>Sales &amp; Marketing Executives International, Inc.</t>
  </si>
  <si>
    <t>www.smei.org/</t>
  </si>
  <si>
    <t>Securities Operations Forum</t>
  </si>
  <si>
    <t>www.soforum.com</t>
  </si>
  <si>
    <t>School Nutrition Association</t>
  </si>
  <si>
    <t>www.schoolnutrition.org/</t>
  </si>
  <si>
    <t>Society for Protective Coatings</t>
  </si>
  <si>
    <t>www.sspc.org</t>
  </si>
  <si>
    <t>Towing and Recovery Association of America</t>
  </si>
  <si>
    <t>www.towserver.net</t>
  </si>
  <si>
    <t>The Institute of Internal Auditors</t>
  </si>
  <si>
    <t>www.theiia.org/guidance/</t>
  </si>
  <si>
    <t>Toyota</t>
  </si>
  <si>
    <t>www.toyota.com/</t>
  </si>
  <si>
    <t>Universal Public Purchasing Certification Council</t>
  </si>
  <si>
    <t>www.uppcc.org</t>
  </si>
  <si>
    <t>U. S. Coast Guard</t>
  </si>
  <si>
    <t>www.stcw.org/training.html</t>
  </si>
  <si>
    <t>Window Coverings Association of America</t>
  </si>
  <si>
    <t>www.wcaa.org/</t>
  </si>
  <si>
    <t>BOMI International (Building Owners and Managers Institute)</t>
  </si>
  <si>
    <t>www.bomi.org</t>
  </si>
  <si>
    <t>IPC- Association Connecting Electronics Industries</t>
  </si>
  <si>
    <t>www.ipc.org</t>
  </si>
  <si>
    <t>American Society for Non-Destructive Testing (ASNT)</t>
  </si>
  <si>
    <t>www.asnt.org</t>
  </si>
  <si>
    <t>Associates for Facilities Engineering</t>
  </si>
  <si>
    <t>www.afe.org</t>
  </si>
  <si>
    <t>National Kitchen &amp; Bath Association</t>
  </si>
  <si>
    <t>www.nkba.org/education_certification.aspx</t>
  </si>
  <si>
    <t>Association of Diving Contractors International</t>
  </si>
  <si>
    <t>www.adc-int.org/programs-certs.htm</t>
  </si>
  <si>
    <t>Certification Board for Sterile Processing &amp; Distribution, Inc.</t>
  </si>
  <si>
    <t>www.sterileprocessing.org</t>
  </si>
  <si>
    <t>International Special Events Society</t>
  </si>
  <si>
    <t>www.ises.com</t>
  </si>
  <si>
    <t>Institute of Certified Bankers</t>
  </si>
  <si>
    <t>www.aba.com/ICBCertifications</t>
  </si>
  <si>
    <t>International Association for Identification</t>
  </si>
  <si>
    <t>www.theiai.org</t>
  </si>
  <si>
    <t>Professional Photographers of America</t>
  </si>
  <si>
    <t>www.ppa.com</t>
  </si>
  <si>
    <t>Jones/NCTI</t>
  </si>
  <si>
    <t>www.ncti.com</t>
  </si>
  <si>
    <t>North American Board of Certified Energy Practioners</t>
  </si>
  <si>
    <t>www.nabcep.org</t>
  </si>
  <si>
    <t>Human Resource Certification Institute</t>
  </si>
  <si>
    <t>www.hrci.org/certification/ov</t>
  </si>
  <si>
    <t>American Association of Airport Executives</t>
  </si>
  <si>
    <t>www.aaae.org</t>
  </si>
  <si>
    <t>American Society of Anesthesia Technologists &amp; Technicians</t>
  </si>
  <si>
    <t>www.asatt.org</t>
  </si>
  <si>
    <t>National Instruments Corporation</t>
  </si>
  <si>
    <t>www.ni.com/training</t>
  </si>
  <si>
    <t>Siemens AG</t>
  </si>
  <si>
    <t>www.siemens-certifications.com</t>
  </si>
  <si>
    <t>American Society for Industrial Security</t>
  </si>
  <si>
    <t>www.asisonline.org</t>
  </si>
  <si>
    <t>Equipment and Engine Training Council</t>
  </si>
  <si>
    <t>www.eetc.org</t>
  </si>
  <si>
    <t>Jewelers of America</t>
  </si>
  <si>
    <t>www.jewelers.org</t>
  </si>
  <si>
    <t>Certified Professional Photographer</t>
  </si>
  <si>
    <t>www.certifiedphotographer.com</t>
  </si>
  <si>
    <t>Structural Building Components Association</t>
  </si>
  <si>
    <t>www.sbcindustry.com/cert.php</t>
  </si>
  <si>
    <t>American Association of Family and Consumer Sciences</t>
  </si>
  <si>
    <t>www.aafcs.org</t>
  </si>
  <si>
    <t>Mercury Marine</t>
  </si>
  <si>
    <t>www.mercuryuniversity.com</t>
  </si>
  <si>
    <t>Florida Engineering Society</t>
  </si>
  <si>
    <t>http://www.fleng.org/</t>
  </si>
  <si>
    <t>Avid</t>
  </si>
  <si>
    <t>www.avid.com</t>
  </si>
  <si>
    <t>International Foundation of Employee Benefits</t>
  </si>
  <si>
    <t>www.ifebp.org</t>
  </si>
  <si>
    <t>Florida State Florists' Association</t>
  </si>
  <si>
    <t>http://www.floridastatefloristsassociation.com/</t>
  </si>
  <si>
    <t>Florida Registry of Interpreters for the Deaf</t>
  </si>
  <si>
    <t>www.fridcentral.org</t>
  </si>
  <si>
    <t>Barwize</t>
  </si>
  <si>
    <t>www.barwize.com</t>
  </si>
  <si>
    <t>International Fitness Professional Association</t>
  </si>
  <si>
    <t>www.ifpa-fitness.com</t>
  </si>
  <si>
    <t>Robotics Education and Competition Foundation</t>
  </si>
  <si>
    <t>www.roboticseducation.org</t>
  </si>
  <si>
    <t>National Certification Medical Association</t>
  </si>
  <si>
    <t>www.ncmanow.org</t>
  </si>
  <si>
    <t>International EMS Registry</t>
  </si>
  <si>
    <t>www.iemsr.org/</t>
  </si>
  <si>
    <t>Florida Certification Board</t>
  </si>
  <si>
    <t>www.flcertificationboard.org</t>
  </si>
  <si>
    <t>Juniper Networks</t>
  </si>
  <si>
    <t>www.juniper.net/us/en/products-services/nos/junos/</t>
  </si>
  <si>
    <t>www.hbi.org/</t>
  </si>
  <si>
    <t>International Fluid Power Society</t>
  </si>
  <si>
    <t>Healthcare Information and Management Systems Society (HIMSS)</t>
  </si>
  <si>
    <t>www.himss.org/</t>
  </si>
  <si>
    <t>American Council on Exercise (ACE)</t>
  </si>
  <si>
    <t>www.acefitness.org</t>
  </si>
  <si>
    <t>Florida Aquaculture Association</t>
  </si>
  <si>
    <t>flaa.org</t>
  </si>
  <si>
    <t>CertTEC</t>
  </si>
  <si>
    <t>www.certtec.com</t>
  </si>
  <si>
    <t>FANUC America Corporation</t>
  </si>
  <si>
    <t>https://www.fanucamerica.com/CERT</t>
  </si>
  <si>
    <t>https://www.lpi.org/our-certifications/summary-of-certifications</t>
  </si>
  <si>
    <t>International Association for Six Sigma Certification (IASSC)</t>
  </si>
  <si>
    <t>www.unity3d.com</t>
  </si>
  <si>
    <t>American Meat Science Association</t>
  </si>
  <si>
    <t>https://meatscience.org/</t>
  </si>
  <si>
    <t>BASF Corporation</t>
  </si>
  <si>
    <t>https://www.basf.com/us/en.html</t>
  </si>
  <si>
    <t>Ducks Unlimited</t>
  </si>
  <si>
    <t>www.ducks.org</t>
  </si>
  <si>
    <t>Elanco</t>
  </si>
  <si>
    <t>https://www.elanco.com/</t>
  </si>
  <si>
    <t>Knowledge Pillars LLC</t>
  </si>
  <si>
    <t>https://knowledge-pillars.com/</t>
  </si>
  <si>
    <t>OpenEDG Python Institute</t>
  </si>
  <si>
    <t>https://pythoninstitute.org/</t>
  </si>
  <si>
    <t>2018 SOC codes</t>
  </si>
  <si>
    <t>11-2032</t>
  </si>
  <si>
    <t>Public Relations Managers</t>
  </si>
  <si>
    <t>11-2033</t>
  </si>
  <si>
    <t>Fundraising Managers</t>
  </si>
  <si>
    <t>11-3012</t>
  </si>
  <si>
    <t>11-3013</t>
  </si>
  <si>
    <t>Facilities Managers</t>
  </si>
  <si>
    <t>Education and Childcare Administrators, Preschool and Daycare</t>
  </si>
  <si>
    <t>Education Administrators, Kindergarten through Secondary</t>
  </si>
  <si>
    <t>Gambling Managers</t>
  </si>
  <si>
    <t>11-9072</t>
  </si>
  <si>
    <t>Entertainment and Recreation Managers, Except Gambling</t>
  </si>
  <si>
    <t>11-9171</t>
  </si>
  <si>
    <t>Funeral Home Managers</t>
  </si>
  <si>
    <t>11-9179</t>
  </si>
  <si>
    <t>Personal Service Managers, All Other</t>
  </si>
  <si>
    <t>13-1082</t>
  </si>
  <si>
    <t>Project Management Specialists</t>
  </si>
  <si>
    <t>13-2022</t>
  </si>
  <si>
    <t>Appraisers of Personal and Business Property</t>
  </si>
  <si>
    <t>13-2023</t>
  </si>
  <si>
    <t>Financial and Investment Analysts</t>
  </si>
  <si>
    <t>13-2054</t>
  </si>
  <si>
    <t>Financial Risk Specialists</t>
  </si>
  <si>
    <t>15-1211</t>
  </si>
  <si>
    <t>15-1212</t>
  </si>
  <si>
    <t>15-1221</t>
  </si>
  <si>
    <t>15-1231</t>
  </si>
  <si>
    <t>15-1232</t>
  </si>
  <si>
    <t>15-1241</t>
  </si>
  <si>
    <t>15-1242</t>
  </si>
  <si>
    <t>15-1243</t>
  </si>
  <si>
    <t>Database Architects</t>
  </si>
  <si>
    <t>15-1244</t>
  </si>
  <si>
    <t>15-1251</t>
  </si>
  <si>
    <t>15-1252</t>
  </si>
  <si>
    <t>Software Developers</t>
  </si>
  <si>
    <t>15-1253</t>
  </si>
  <si>
    <t>Software Quality Assurance Analysts and Testers</t>
  </si>
  <si>
    <t>15-1254</t>
  </si>
  <si>
    <t>15-1255</t>
  </si>
  <si>
    <t>Web and Digital Interface Designers</t>
  </si>
  <si>
    <t>15-1299</t>
  </si>
  <si>
    <t>15-2051</t>
  </si>
  <si>
    <t>Data Scientists</t>
  </si>
  <si>
    <t>Bioengineers and Biomedical Engineers</t>
  </si>
  <si>
    <t>Aerospace Engineering and Operations Technologists and Technicians</t>
  </si>
  <si>
    <t>Civil Engineering Technologists and Technicians</t>
  </si>
  <si>
    <t>Electrical and Electronic Engineering Technologists and Technicians</t>
  </si>
  <si>
    <t>Electro-Mechanical and Mechatronics Technologists and Technicians</t>
  </si>
  <si>
    <t>Environmental Engineering Technologists and Technicians</t>
  </si>
  <si>
    <t>Industrial Engineering Technologists and Technicians</t>
  </si>
  <si>
    <t>Mechanical Engineering Technologists and Technicians</t>
  </si>
  <si>
    <t>17-3028</t>
  </si>
  <si>
    <t>Calibration Technologists and Technicians</t>
  </si>
  <si>
    <t>Engineering Technologists and Technicians, Except Drafters, All Other</t>
  </si>
  <si>
    <t>19-3033</t>
  </si>
  <si>
    <t>Clinical and Counseling Psychologists</t>
  </si>
  <si>
    <t>19-3034</t>
  </si>
  <si>
    <t>School Psychologists</t>
  </si>
  <si>
    <t>19-4012</t>
  </si>
  <si>
    <t>Agricultural Technicians</t>
  </si>
  <si>
    <t>19-4013</t>
  </si>
  <si>
    <t>Food Science Technicians</t>
  </si>
  <si>
    <t>19-4042</t>
  </si>
  <si>
    <t>19-4043</t>
  </si>
  <si>
    <t>Geological Technicians, Except Hydrologic Technicians</t>
  </si>
  <si>
    <t>19-4044</t>
  </si>
  <si>
    <t>Hydrologic Technicians</t>
  </si>
  <si>
    <t>19-4071</t>
  </si>
  <si>
    <t>19-5011</t>
  </si>
  <si>
    <t>19-5012</t>
  </si>
  <si>
    <t>Educational, Guidance, and Career Counselors and Advisors</t>
  </si>
  <si>
    <t>Health Education Specialists</t>
  </si>
  <si>
    <t>Family and Consumer Sciences Teachers, Postsecondary</t>
  </si>
  <si>
    <t>Career/Technical Education Teachers, Postsecondary</t>
  </si>
  <si>
    <t>25-2055</t>
  </si>
  <si>
    <t>Special Education Teachers, Kindergarten</t>
  </si>
  <si>
    <t>25-2056</t>
  </si>
  <si>
    <t>Special Education Teachers, Elementary School</t>
  </si>
  <si>
    <t>25-2057</t>
  </si>
  <si>
    <t>25-2058</t>
  </si>
  <si>
    <t>Adult Basic Education, Adult Secondary Education, and English as a Second Language Instructors</t>
  </si>
  <si>
    <t>Self-Enrichment Teachers</t>
  </si>
  <si>
    <t>25-3031</t>
  </si>
  <si>
    <t>Substitute Teachers, Short-Term</t>
  </si>
  <si>
    <t>25-3041</t>
  </si>
  <si>
    <t>Tutors</t>
  </si>
  <si>
    <t>25-4022</t>
  </si>
  <si>
    <t>Librarians and Media Collections Specialists</t>
  </si>
  <si>
    <t>Farm and Home Management Educators</t>
  </si>
  <si>
    <t>25-9042</t>
  </si>
  <si>
    <t>Teaching Assistants, Preschool, Elementary, Middle, and Secondary School, Except Special Education</t>
  </si>
  <si>
    <t>25-9043</t>
  </si>
  <si>
    <t>Teaching Assistants, Special Education</t>
  </si>
  <si>
    <t>25-9044</t>
  </si>
  <si>
    <t>Teaching Assistants, Postsecondary</t>
  </si>
  <si>
    <t>25-9049</t>
  </si>
  <si>
    <t>Teaching Assistants, All Other</t>
  </si>
  <si>
    <t>Educational Instruction and Library Workers, All Other</t>
  </si>
  <si>
    <t>Special Effects Artists and Animators</t>
  </si>
  <si>
    <t>27-2091</t>
  </si>
  <si>
    <t>Disc Jockeys, Except Radio</t>
  </si>
  <si>
    <t>Broadcast Announcers and Radio Disc Jockeys</t>
  </si>
  <si>
    <t>27-3023</t>
  </si>
  <si>
    <t>News Analysts, Reporters, and Journalists</t>
  </si>
  <si>
    <t>27-3092</t>
  </si>
  <si>
    <t>Court Reporters and Simultaneous Captioners</t>
  </si>
  <si>
    <t>Audio and Video Technicians</t>
  </si>
  <si>
    <t>27-4015</t>
  </si>
  <si>
    <t>Lighting Technicians</t>
  </si>
  <si>
    <t>Camera Operators, Television, Video, and Film</t>
  </si>
  <si>
    <t>29-1211</t>
  </si>
  <si>
    <t>29-1212</t>
  </si>
  <si>
    <t>Cardiologists</t>
  </si>
  <si>
    <t>29-1213</t>
  </si>
  <si>
    <t>Dermatologists</t>
  </si>
  <si>
    <t>29-1214</t>
  </si>
  <si>
    <t>Emergency Medicine Physicians</t>
  </si>
  <si>
    <t>29-1215</t>
  </si>
  <si>
    <t>Family Medicine Physicians</t>
  </si>
  <si>
    <t>29-1216</t>
  </si>
  <si>
    <t>General Internal Medicine Physicians</t>
  </si>
  <si>
    <t>29-1217</t>
  </si>
  <si>
    <t>Neurologists</t>
  </si>
  <si>
    <t>29-1218</t>
  </si>
  <si>
    <t>29-1221</t>
  </si>
  <si>
    <t>29-1222</t>
  </si>
  <si>
    <t>Physicians, Pathologists</t>
  </si>
  <si>
    <t>29-1223</t>
  </si>
  <si>
    <t>29-1224</t>
  </si>
  <si>
    <t>Radiologists</t>
  </si>
  <si>
    <t>29-1229</t>
  </si>
  <si>
    <t>Physicians, All Other</t>
  </si>
  <si>
    <t>29-1241</t>
  </si>
  <si>
    <t>Ophthalmologists, Except Pediatric</t>
  </si>
  <si>
    <t>29-1242</t>
  </si>
  <si>
    <t>Orthopedic Surgeons, Except Pediatric</t>
  </si>
  <si>
    <t>29-1243</t>
  </si>
  <si>
    <t>Pediatric Surgeons</t>
  </si>
  <si>
    <t>29-1249</t>
  </si>
  <si>
    <t>Surgeons, All Other</t>
  </si>
  <si>
    <t>29-1291</t>
  </si>
  <si>
    <t>Acupuncturists</t>
  </si>
  <si>
    <t>29-1292</t>
  </si>
  <si>
    <t>29-1299</t>
  </si>
  <si>
    <t>Healthcare Diagnosing or Treating Practitioners, All Other</t>
  </si>
  <si>
    <t>Radiologic Technologists and Technicians</t>
  </si>
  <si>
    <t>29-2035</t>
  </si>
  <si>
    <t>29-2036</t>
  </si>
  <si>
    <t>Medical Dosimetrists</t>
  </si>
  <si>
    <t>29-2042</t>
  </si>
  <si>
    <t>Emergency Medical Technicians</t>
  </si>
  <si>
    <t>29-2043</t>
  </si>
  <si>
    <t>Paramedics</t>
  </si>
  <si>
    <t>29-2072</t>
  </si>
  <si>
    <t>Medical Records Specialists</t>
  </si>
  <si>
    <t>29-9021</t>
  </si>
  <si>
    <t>Health Information Technologists and Medical Registrars</t>
  </si>
  <si>
    <t>29-9093</t>
  </si>
  <si>
    <t>Surgical Assistants</t>
  </si>
  <si>
    <t>31-1121</t>
  </si>
  <si>
    <t>31-1122</t>
  </si>
  <si>
    <t>31-1131</t>
  </si>
  <si>
    <t>31-1132</t>
  </si>
  <si>
    <t>31-1133</t>
  </si>
  <si>
    <t>First-Line Supervisors of Firefighting and Prevention Workers</t>
  </si>
  <si>
    <t>33-1091</t>
  </si>
  <si>
    <t>First-Line Supervisors of Security Workers</t>
  </si>
  <si>
    <t>Police and Sheriff’s Patrol Officers</t>
  </si>
  <si>
    <t>Gambling Surveillance Officers and Gambling Investigators</t>
  </si>
  <si>
    <t>Crossing Guards and Flaggers</t>
  </si>
  <si>
    <t>33-9094</t>
  </si>
  <si>
    <t>School Bus Monitors</t>
  </si>
  <si>
    <t>35-3023</t>
  </si>
  <si>
    <t>Fast Food and Counter Workers</t>
  </si>
  <si>
    <t>39-1013</t>
  </si>
  <si>
    <t>First-Line Supervisors of Gambling Services Workers</t>
  </si>
  <si>
    <t>39-1014</t>
  </si>
  <si>
    <t>First-Line Supervisors of Entertainment and Recreation Workers, Except Gambling Services</t>
  </si>
  <si>
    <t>39-1022</t>
  </si>
  <si>
    <t>Animal Caretakers</t>
  </si>
  <si>
    <t>Gambling Dealers</t>
  </si>
  <si>
    <t>Gambling and Sports Book Writers and Runners</t>
  </si>
  <si>
    <t>Gambling Service Workers, All Other</t>
  </si>
  <si>
    <t>39-4012</t>
  </si>
  <si>
    <t>Crematory Operators</t>
  </si>
  <si>
    <t>Morticians, Undertakers, and Funeral Arrangers</t>
  </si>
  <si>
    <t>Exercise Trainers and Group Fitness Instructors</t>
  </si>
  <si>
    <t>Gambling Change Persons and Booth Cashiers</t>
  </si>
  <si>
    <t>41-3091</t>
  </si>
  <si>
    <t>Sales Representatives of Services, Except Advertising, Insurance, Financial Services, and Travel</t>
  </si>
  <si>
    <t>Gambling Cage Workers</t>
  </si>
  <si>
    <t>Public Safety Telecommunicators</t>
  </si>
  <si>
    <t>Shipping, Receiving, and Inventory Clerks</t>
  </si>
  <si>
    <t>Legal Secretaries and Administrative Assistants</t>
  </si>
  <si>
    <t>Medical Secretaries and Administrative Assistants</t>
  </si>
  <si>
    <t>45-3031</t>
  </si>
  <si>
    <t>Fishing and Hunting Workers</t>
  </si>
  <si>
    <t>Tile and Stone Setters</t>
  </si>
  <si>
    <t>Pile Driver Operators</t>
  </si>
  <si>
    <t>Elevator and Escalator Installers and Repairers</t>
  </si>
  <si>
    <t>Service Unit Operators, Oil and Gas</t>
  </si>
  <si>
    <t>47-5022</t>
  </si>
  <si>
    <t>Excavating and Loading Machine and Dragline Operators, Surface Mining</t>
  </si>
  <si>
    <t>47-5023</t>
  </si>
  <si>
    <t>47-5032</t>
  </si>
  <si>
    <t>47-5043</t>
  </si>
  <si>
    <t>47-5044</t>
  </si>
  <si>
    <t>Loading and Moving Machine Operators, Underground Mining</t>
  </si>
  <si>
    <t>Underground Mining Machine Operators, All Other</t>
  </si>
  <si>
    <t>Audiovisual Equipment Installers and Repairers</t>
  </si>
  <si>
    <t>Watch and Clock Repairers</t>
  </si>
  <si>
    <t>51-2051</t>
  </si>
  <si>
    <t>51-2061</t>
  </si>
  <si>
    <t>Plating Machine Setters, Operators, and Tenders, Metal and Plastic</t>
  </si>
  <si>
    <t>51-9124</t>
  </si>
  <si>
    <t>Semiconductor Processing Technicians</t>
  </si>
  <si>
    <t>51-9161</t>
  </si>
  <si>
    <t>Computer Numerically Controlled Tool Operators</t>
  </si>
  <si>
    <t>51-9162</t>
  </si>
  <si>
    <t>Computer Numerically Controlled Tool Programmers</t>
  </si>
  <si>
    <t>53-1041</t>
  </si>
  <si>
    <t>53-1042</t>
  </si>
  <si>
    <t>53-1043</t>
  </si>
  <si>
    <t>First-Line Supervisors of Material-Moving Machine and Vehicle Operators</t>
  </si>
  <si>
    <t>53-1044</t>
  </si>
  <si>
    <t>First-Line Supervisors of Passenger Attendants</t>
  </si>
  <si>
    <t>53-1049</t>
  </si>
  <si>
    <t>First-Line Supervisors of Transportation Workers, All Other</t>
  </si>
  <si>
    <t>Light Truck Drivers</t>
  </si>
  <si>
    <t>53-3051</t>
  </si>
  <si>
    <t>Bus Drivers, School</t>
  </si>
  <si>
    <t>53-3052</t>
  </si>
  <si>
    <t>53-3053</t>
  </si>
  <si>
    <t>Shuttle Drivers and Chauffeurs</t>
  </si>
  <si>
    <t>53-3054</t>
  </si>
  <si>
    <t>Taxi Drivers</t>
  </si>
  <si>
    <t>53-4022</t>
  </si>
  <si>
    <t>Railroad Brake, Signal, and Switch Operators and Locomotive Firers</t>
  </si>
  <si>
    <t>Parking Attendants</t>
  </si>
  <si>
    <t>53-6032</t>
  </si>
  <si>
    <t>Aircraft Service Attendants</t>
  </si>
  <si>
    <t>Passenger Attendants</t>
  </si>
  <si>
    <t>53-7065</t>
  </si>
  <si>
    <t>Stockers and Order Fillers</t>
  </si>
  <si>
    <t>(WCAOA002) Certified Workroom Professional</t>
  </si>
  <si>
    <t>(UNITY002) Unity Certified User: Programmer</t>
  </si>
  <si>
    <t>(UNITY004) Unity Certified User: VR Developer</t>
  </si>
  <si>
    <t>(AFHDI001) Certified Healthcare Documentation Specialist (CHDS)</t>
  </si>
  <si>
    <t>(ABAMP001) American Bodywork and Massage Professionals Certified</t>
  </si>
  <si>
    <t>(ABAYC001) Composite Boat Builder Certification</t>
  </si>
  <si>
    <t>(ABAYC002) Marine Diesel Certification</t>
  </si>
  <si>
    <t>(ABAYC003) Marine Electrical Certification</t>
  </si>
  <si>
    <t>(ABAYC004) Gasoline Engine Certification</t>
  </si>
  <si>
    <t>(ABAYC005) Marine Systems Certification</t>
  </si>
  <si>
    <t>(ABAYC006) A/C Refrigeration Certification</t>
  </si>
  <si>
    <t>(ABRET001) Registered EEG Technologist (R. EEG T.)</t>
  </si>
  <si>
    <t>(ACFAT001) Accredited Business Accountant (ABA)</t>
  </si>
  <si>
    <t>(ACFED001) Certified Chef de Cuisine</t>
  </si>
  <si>
    <t>(ACFED002) Certified Culinarian (CC)</t>
  </si>
  <si>
    <t>(ACFED003) Certified Executive Pastry Chef (CEPC)</t>
  </si>
  <si>
    <t>(ACFED004) Certified Master Chef (CMC)</t>
  </si>
  <si>
    <t>(ACFEX001) Certified Fraud Examiner (CFE)</t>
  </si>
  <si>
    <t>(ACOPC001) Certified Professional Coder (CPC - Apprentice)</t>
  </si>
  <si>
    <t>(ACOPC002) Certified Outpatient Coder (CPC Apprentice)</t>
  </si>
  <si>
    <t>(ACOSM001) Certified Survey Technician (CST)</t>
  </si>
  <si>
    <t>(ADESK002) Autodesk Certified User - AutoCAD</t>
  </si>
  <si>
    <t>(ADESK008) Autodesk Certified User - Revit Architecture</t>
  </si>
  <si>
    <t>(ADESK009) Autodesk VIZ</t>
  </si>
  <si>
    <t>(AGSOC001) Registered Jeweler</t>
  </si>
  <si>
    <t>(AHCSM001) Certified Registered Central Service Technician</t>
  </si>
  <si>
    <t>(AHIMA001) Certified Coding Associate (CCA)</t>
  </si>
  <si>
    <t>(AHIMA002) Certified Coding Specialist (CCS)</t>
  </si>
  <si>
    <t>(AHIMA003) Certified Coding Specialist - Physician-based (CCS-P)</t>
  </si>
  <si>
    <t>(AHIMA010) Certified in Health Care Privacy &amp; Security (CHPS)</t>
  </si>
  <si>
    <t>(ACOPC004) Certified Outpatient Coder (COC)</t>
  </si>
  <si>
    <t>(ACOPC005) Certified Professional Coder - Payer (CPC-P)</t>
  </si>
  <si>
    <t>(ACOPC006) Certified Professional Coder (CPC)</t>
  </si>
  <si>
    <t>(AHIMA007) Registered Health Information Administrator (RHIA)</t>
  </si>
  <si>
    <t>(AHIMA008) Registered Health Information Associate</t>
  </si>
  <si>
    <t>(AHIMA009) Registered Health Information Technician (RHIT)</t>
  </si>
  <si>
    <t>(AHLAE001) Certified Rooms Division Specialist (CRDS)</t>
  </si>
  <si>
    <t>(AHLAE003) Hospitality Skills Certification for Line-Level Staff</t>
  </si>
  <si>
    <t>(AMAMA001) Certified Medical Assistant (CMA)</t>
  </si>
  <si>
    <t>(AMAOB001) Medical Laboratory Technician (MLT)</t>
  </si>
  <si>
    <t>(AMAOB002) Medical Technologist (MT(AAB))</t>
  </si>
  <si>
    <t>(AMCII001) Concrete Flatwork Finisher/Technician (ACI Craftsman Certification Program)</t>
  </si>
  <si>
    <t>(AMCII002) Concrete Strength Testing Technician (CSTT)</t>
  </si>
  <si>
    <t>(AMCOA001) Certified Corrections Officer (CCO)</t>
  </si>
  <si>
    <t>(AMCOA002) Certified Corrections Officer/Provisional (CCO/P)</t>
  </si>
  <si>
    <t>(AMEDT001) Certified Medical Administrative Specialist</t>
  </si>
  <si>
    <t>(AMEDT002) Medical Laboratory Technician</t>
  </si>
  <si>
    <t>(AMEDT004) Registered Medical Assistant (RMA)</t>
  </si>
  <si>
    <t>(AMEDT005) Registered Phlebotomy Technician (RPT)</t>
  </si>
  <si>
    <t>(AMMMA001) Medical Massage Therapist</t>
  </si>
  <si>
    <t>(AMOPT001) Certified Paraoptometric Assistant (CPOA)</t>
  </si>
  <si>
    <t>(AMOPT002) Certified Paraoptometric Technician (CPOT)</t>
  </si>
  <si>
    <t>(AMRRT002) Registered Technologist (Radiography)</t>
  </si>
  <si>
    <t>(AMRRT003) Radiologic Technologist (Sonography)</t>
  </si>
  <si>
    <t>(AMRRT005) Registered Technologist - Quality Management (R.T.)</t>
  </si>
  <si>
    <t>(AMSCP001) Histotechnologist, HTL(ASCP)</t>
  </si>
  <si>
    <t>(AMSCP002) Medical Laboratory Technician (MLT(ASCP))</t>
  </si>
  <si>
    <t>(AMSCP003) Medical Technologist, MT(ASCP)</t>
  </si>
  <si>
    <t>(AMSFQ001) Manager of Quality/Organizational Excellence</t>
  </si>
  <si>
    <t>(AMSPE001) Certified Professional Estimator (CPE)</t>
  </si>
  <si>
    <t>(AMSPT001) Certified EKG Technician, (CET)</t>
  </si>
  <si>
    <t>(AMSPT002) Certified Phlebotomy Technician</t>
  </si>
  <si>
    <t>(AMSTL002) Certified in Transportation and Logistics (CTL)</t>
  </si>
  <si>
    <t>(APIBM001) Certified Business Manager (CBM)</t>
  </si>
  <si>
    <t>(APSCO001) Emergency Medical Dispatcher</t>
  </si>
  <si>
    <t>(APSOC001) Certified Purchasing Professional (CPP)</t>
  </si>
  <si>
    <t>(ARDMS001) Registered Diagnostic Cardiac Sonographer (RDCS)</t>
  </si>
  <si>
    <t>(ARDMS002) Registered Diagnostic Medical Sonographer (RDMS)</t>
  </si>
  <si>
    <t>(ARDMS003) Registered Vascular Technologist</t>
  </si>
  <si>
    <t>(ASFMA001) Accredited Rural Appraiser (ARA)</t>
  </si>
  <si>
    <t>(ASTEC001) Certified Surgical Technologist (CST)</t>
  </si>
  <si>
    <t>(AVAYA001) Avaya Certified Associate (ACA)</t>
  </si>
  <si>
    <t>(AWELD002) Certified Welding Inspector</t>
  </si>
  <si>
    <t>(BAICC001) Loan Review Certificate Program (LRC)</t>
  </si>
  <si>
    <t>(BICSI001) Commercial Installer, Level 1 Certification</t>
  </si>
  <si>
    <t>(BNENT001) Certified Hemodialysis Technologist/Technician</t>
  </si>
  <si>
    <t>(CBFDM001) Certified Dietary Manager (CDM)</t>
  </si>
  <si>
    <t>(CCHES001) Occupational Health and Safety Technologist (OHST)</t>
  </si>
  <si>
    <t>(CCHES002) Safety Trained Supervisor in Construction (STS Construction)</t>
  </si>
  <si>
    <t>(CCIAC001) Certified Operations Manager</t>
  </si>
  <si>
    <t>(CCINS001) Certified Nurse in the Operating Room (CNOR)</t>
  </si>
  <si>
    <t>(CCINS002) Certified Registered Nurse First Assistant (CRNFA)</t>
  </si>
  <si>
    <t>(CCINT001) Certified Cardiographic Technician (CCT)</t>
  </si>
  <si>
    <t>(CCINT002) Registered Cardiac Sonographer (RCS)</t>
  </si>
  <si>
    <t>(CCINT003) Registered Cardiovascular Invasive Specialist</t>
  </si>
  <si>
    <t>(CCINT004) Registered Vascular Specialist</t>
  </si>
  <si>
    <t>(CDREG001) Dietetic Technician, Registered (DTR)</t>
  </si>
  <si>
    <t>(CDREG002) Registered Dietician</t>
  </si>
  <si>
    <t>(CEASS001) Basic Installer, Mobile Electronics Certified Professional</t>
  </si>
  <si>
    <t>(CFPBS001) Certified Financial Planner (CFP)</t>
  </si>
  <si>
    <t>(CMAOA001) Certified Construction Manager (CCM)</t>
  </si>
  <si>
    <t>(COMPT001) CompTIA A+</t>
  </si>
  <si>
    <t>(COMPT005) CompTIA Linux+</t>
  </si>
  <si>
    <t>(COMPT006) CompTIA Network+</t>
  </si>
  <si>
    <t>(COMPT007) CompTIA Project+</t>
  </si>
  <si>
    <t>(COMPT008) CompTIA Security+</t>
  </si>
  <si>
    <t>(COMPT009) CompTIA Server+</t>
  </si>
  <si>
    <t>(CPADN001) Job &amp; Career Transition Coach Certification</t>
  </si>
  <si>
    <t>(CPREC001) Child Development Associate (CDA)</t>
  </si>
  <si>
    <t>(CSADA001) Operator Certification</t>
  </si>
  <si>
    <t>(CTECH001) Network Cabling Specialist - Copper Certificate</t>
  </si>
  <si>
    <t>(CTECH002) Network Cabling Specialist - Fiber Certificate</t>
  </si>
  <si>
    <t>(CTECH003) Voice Communication Professional</t>
  </si>
  <si>
    <t>(CUNAT001) Certified Human Resource Specialist (CHRS)</t>
  </si>
  <si>
    <t>(DANBD001) Certified Dental Assistant (CDA)</t>
  </si>
  <si>
    <t>(DDSOA001) DSA Certified Professional Decorator</t>
  </si>
  <si>
    <t>(DIGIT001) STARS GIS Technician</t>
  </si>
  <si>
    <t>(ETAIN001) Certified Satellite Installer</t>
  </si>
  <si>
    <t>(ETAIN002) Fiber Optics Installer (FOI)</t>
  </si>
  <si>
    <t>(ETAIN003) Student Electronics Technician (SET)</t>
  </si>
  <si>
    <t>(ETAIN004) Telecommunications</t>
  </si>
  <si>
    <t>(ETAIN005) Wireless Communications</t>
  </si>
  <si>
    <t>(FASMB001) Massage &amp; Bodywork Licensing Examination (MBLEx)</t>
  </si>
  <si>
    <t>(FDMQA029) Registered Respiratory Therapist (RRT)</t>
  </si>
  <si>
    <t>(FDAES001) Ornamental Spray Technician</t>
  </si>
  <si>
    <t>(FDAES002) Pest Control Operator</t>
  </si>
  <si>
    <t>(FDLIC001) Bail Bond Agent</t>
  </si>
  <si>
    <t>(FDLIC002) Private Investigator Intern</t>
  </si>
  <si>
    <t>(FDLIC003) Seaport Security Officer</t>
  </si>
  <si>
    <t>(FDLIC004) Security Officer (Class D)</t>
  </si>
  <si>
    <t>(FDLIC005) Security Officer (Class G)</t>
  </si>
  <si>
    <t>(FDMQA001) Basic X-Ray Machine Operator</t>
  </si>
  <si>
    <t>(FDMQA002) Certified Nursing Assistant (CNA)</t>
  </si>
  <si>
    <t>(FDMQA004) Certified Radiologic Technologist</t>
  </si>
  <si>
    <t>(FDMQA005) Colonic Hydrotherapist</t>
  </si>
  <si>
    <t>(FDMQA006) Emergency Medical Technician (EMT)</t>
  </si>
  <si>
    <t>(FDMQA010) Licensed Dental Hygienist</t>
  </si>
  <si>
    <t>(FDMQA011) Licensed Massage Therapist</t>
  </si>
  <si>
    <t>(FDMQA012) Licensed Medical Laboratory Assistant</t>
  </si>
  <si>
    <t>(FDMQA013) Medical Laboratory Technician License</t>
  </si>
  <si>
    <t>(FDMQA014) Paramedic (EMT-P)</t>
  </si>
  <si>
    <t>(FDMQA015) Pharmacy Technician</t>
  </si>
  <si>
    <t>(FEDAA001) FAA Air Traffic Control Specialist</t>
  </si>
  <si>
    <t>(FEDAA002) FAA Aviation Maintenance Technician - General</t>
  </si>
  <si>
    <t>(FEDAA004) FAA Aviation Mechanic Technician - Airframe</t>
  </si>
  <si>
    <t>(FEDAA005) FAA Certified Flight Instructor License</t>
  </si>
  <si>
    <t>(FEDAA006) FAA Commercial Pilot</t>
  </si>
  <si>
    <t>(FEDAA008) FAA Pilot - Multi-engine</t>
  </si>
  <si>
    <t>(FEDAA010) FAA Aviation Maintenance Technician - Powerplant</t>
  </si>
  <si>
    <t>(FEDAA011) FAA Private Pilot</t>
  </si>
  <si>
    <t>(FEDCC001) FCC General Radiotelephone Operator License (PG)</t>
  </si>
  <si>
    <t>(FDMQA017) Licensed Practical Nurse (LPN)</t>
  </si>
  <si>
    <t>(FDMQA019) Registered Nurse (RN)</t>
  </si>
  <si>
    <t>(FLDAS001) License - Customer Representative</t>
  </si>
  <si>
    <t>(FLDAS002) License - Customer Representative (4-40)</t>
  </si>
  <si>
    <t>(FLDAS003) License - General Lines Agent (2-20)</t>
  </si>
  <si>
    <t>(FLDAS004) License - Insurance Claims Adjuster</t>
  </si>
  <si>
    <t>(FLDAS005) License - Insurance Customer Service Representative</t>
  </si>
  <si>
    <t>(FLDAS006) License - Life, Health and Annuities</t>
  </si>
  <si>
    <t>(FLDAS007) License - Property &amp; Casualty General Lines (2-20 authority)</t>
  </si>
  <si>
    <t>(FLDCF001) Director Credential</t>
  </si>
  <si>
    <t>(FLDCF002) Family Child Care Home Training</t>
  </si>
  <si>
    <t>(FLDCF003) Florida Child Care Professional Credential</t>
  </si>
  <si>
    <t>(FLDCF004) Introductory Child Care Training Certificates</t>
  </si>
  <si>
    <t>(FLDCF005) Staff Credential</t>
  </si>
  <si>
    <t>(FLDDL001) Commercial Driver License (CDL)</t>
  </si>
  <si>
    <t>(FLDEP001) Wastewater Treatment Plant Operator Level A</t>
  </si>
  <si>
    <t>(FLDEP002) Wastewater Treatment Plant Operator Level B</t>
  </si>
  <si>
    <t>(FLDEP003) Wastewater Treatment Plant Operator Level C</t>
  </si>
  <si>
    <t>(FLDEP004) Water Treatment Plant Operator Level A</t>
  </si>
  <si>
    <t>(FLDEP005) Water Treatment Plant Operator Level B</t>
  </si>
  <si>
    <t>(FLDEP006) Water Treatment Plant Operator Level C</t>
  </si>
  <si>
    <t>(FLDLE001) Auxiliary Law Enforcement Officer</t>
  </si>
  <si>
    <t>(FLDLE002) Correctional Officer</t>
  </si>
  <si>
    <t>(FLDLE003) Correctional Probation Officer</t>
  </si>
  <si>
    <t>(FLDLE004) Law Enforcement Officer</t>
  </si>
  <si>
    <t>(FLDLE005) State Licensure (Crime Scene Technician)</t>
  </si>
  <si>
    <t>(FLDLE006) Auxiliary Correctional Officer</t>
  </si>
  <si>
    <t>(FLDOE001) Early Childhood Professional Certificate (ECPC)</t>
  </si>
  <si>
    <t>(FLDOE002) School Age Professional Certificate (SAPC)</t>
  </si>
  <si>
    <t>(FLDOP001) Barber</t>
  </si>
  <si>
    <t>(FLDOP002) Cosmetologist</t>
  </si>
  <si>
    <t>(FLDOP004) Full Specialist</t>
  </si>
  <si>
    <t>(FLDOP005) Interior Designer (After 4yr practice AND Licensing)</t>
  </si>
  <si>
    <t>(FLDOP007) Restricted Barber</t>
  </si>
  <si>
    <t>(FLDRE001) License - Real Estate Broker</t>
  </si>
  <si>
    <t>(FLDRE002) License - Real Estate Sales Associate</t>
  </si>
  <si>
    <t>(FLSFM001) Fire Apparatus Operator</t>
  </si>
  <si>
    <t>(FLSFM002) Certified Fire Fighter</t>
  </si>
  <si>
    <t>(FLSFM005) Fire Fighter I</t>
  </si>
  <si>
    <t>(FLSFM006) Fire Fighter II</t>
  </si>
  <si>
    <t>(FLSFM007) Fire Safety Inspector I</t>
  </si>
  <si>
    <t>(FLSFM010) Fire Investigator</t>
  </si>
  <si>
    <t>(FLSFM011) Fire Investigator I</t>
  </si>
  <si>
    <t>(FLSFM012) Fire Investigator II</t>
  </si>
  <si>
    <t>(FLSFM013) Fire Officer I</t>
  </si>
  <si>
    <t>(FLSFM014) Fire Officer II</t>
  </si>
  <si>
    <t>(FLSFM015) Pump Operator</t>
  </si>
  <si>
    <t>(FLSFM016) Fire Safety Inspector</t>
  </si>
  <si>
    <t>(FLSFM017) Fire Safety Inspector II</t>
  </si>
  <si>
    <t>(FLSFM018) Fire Instructor I</t>
  </si>
  <si>
    <t>(FLSFM019) Fire Instructor II</t>
  </si>
  <si>
    <t>(FLSFM021) Fire Instructor llI</t>
  </si>
  <si>
    <t>(FNGLA001) Certified Horticulture Professional</t>
  </si>
  <si>
    <t>(FNGLA002) Certified Landscape Contractor</t>
  </si>
  <si>
    <t>(FNGLA003) Certified Landscape Maintenance Technician</t>
  </si>
  <si>
    <t>(FNGLA004) Certified Landscape Technician</t>
  </si>
  <si>
    <t>(FPARA001) Certified Florida Paralegal</t>
  </si>
  <si>
    <t>(FPINS001) Fluid Power Engineer Certification</t>
  </si>
  <si>
    <t>(FRALA001) SafeStaff Employee Foodhandler Training Certificate</t>
  </si>
  <si>
    <t>(CWNPT001) Certified Wireless Network Administrator (CWNA)</t>
  </si>
  <si>
    <t>(HLPDI003) Customer Support Specialist</t>
  </si>
  <si>
    <t>(HLPDI004) Help Desk Analyst (HDA)</t>
  </si>
  <si>
    <t>(HLPDI005) Help Desk Senior Analyst (HDSA)</t>
  </si>
  <si>
    <t>(HLPDI006) Support Center Manager</t>
  </si>
  <si>
    <t>(HVACE001) HVAC Excellence Employment Ready - Heat Pump</t>
  </si>
  <si>
    <t>(HVACE002) HVAC Excellence EmploymentReady - Air Conditioning</t>
  </si>
  <si>
    <t>(HVACE003) HVAC Excellence Employment Ready - Light Commercial Air Conditioning</t>
  </si>
  <si>
    <t>(HVACE004) HVAC Excellence Employment Ready - Electric Heat</t>
  </si>
  <si>
    <t>(HVACE005) HVAC Excellence Employment Ready - Light Commercial Refrigeration</t>
  </si>
  <si>
    <t>(HVACE006) HVAC Excellence Employment Ready - Gas Heat</t>
  </si>
  <si>
    <t>(IAOAP001) Certified Administrative Professional (CAP)</t>
  </si>
  <si>
    <t>(IAOAP002) Certified Professional Secretary</t>
  </si>
  <si>
    <t>(IARTE001) Junior Technician Certification</t>
  </si>
  <si>
    <t>(IASIU001) Certified Insurance Fraud Investigator</t>
  </si>
  <si>
    <t>(IBMCO001) IBM Certified Application Developer - Programming with IBM Enterprise PL/I</t>
  </si>
  <si>
    <t>(ICARC001) Certified Alcohol and Drug Counselor (ADC)</t>
  </si>
  <si>
    <t>(ICCCE001) Certified Biomedical Equipment Technician</t>
  </si>
  <si>
    <t>(ICOCP001) Certified Computing Professional (CCP)</t>
  </si>
  <si>
    <t>(IEHKA001) Certified Frontline Associate</t>
  </si>
  <si>
    <t>(IISSC001) CISSP- Information Systems Security Management Professional (CISSP-ISSMP)</t>
  </si>
  <si>
    <t>(INSIA001) Associate in Claims (AIC)</t>
  </si>
  <si>
    <t>(INSIA002) Associate in Commercial Underwriting (AU)</t>
  </si>
  <si>
    <t>(INSIA003) Associate in Insurance Accounting and Finance (AIAF)</t>
  </si>
  <si>
    <t>(INSIA004) Associate in Regulation and Compliance (ARC)</t>
  </si>
  <si>
    <t>(INSMA001) Certified in Financial Management (CFM)</t>
  </si>
  <si>
    <t>(INSMA002) Certified Management Accountant (CMA)</t>
  </si>
  <si>
    <t>(INSSM001) Accredited Purchasing Practitioner (APP)</t>
  </si>
  <si>
    <t>(INTCA001) Associate, Life and Health Claims (ALHC)</t>
  </si>
  <si>
    <t>(INTCC001) ICC Professional Certification  - Building Inspector</t>
  </si>
  <si>
    <t>(INTCF001) Master Certified Coach (MCC)</t>
  </si>
  <si>
    <t>(INTMA001) International Massage Association (IMA) Certified</t>
  </si>
  <si>
    <t>(INTSA001) Certified Arborist</t>
  </si>
  <si>
    <t>(IOCPM001) Certified Administrative Manager (CAM)</t>
  </si>
  <si>
    <t>(IOEEE001) Certified Software Development Professional (CSDP)</t>
  </si>
  <si>
    <t>(IROCA001) Certified Auditor</t>
  </si>
  <si>
    <t>(ISCET001) Associate Level Certified Electronic Technician</t>
  </si>
  <si>
    <t>(ISMSP001) Certified Mine Safety Professional (CSMSP)</t>
  </si>
  <si>
    <t>(JCDNE001) Registered Dental Hygienist (RDH)</t>
  </si>
  <si>
    <t>(LOMAS001) Associate, Insurance Regulatory Compliance (AIRC)</t>
  </si>
  <si>
    <t>(LOMAS002) Certified Professional in Financial Services (CPFS)</t>
  </si>
  <si>
    <t>(LOMAS003) Underwriting Life &amp; Health Insurance</t>
  </si>
  <si>
    <t>(LTINT001) Applied Management Certified Professional</t>
  </si>
  <si>
    <t>(LTINT002) PC Service and Support Certified Professional</t>
  </si>
  <si>
    <t>(MICRO014) Microsoft Office Expert</t>
  </si>
  <si>
    <t>(MICRO017) Microsoft Office Specialist Master</t>
  </si>
  <si>
    <t>(MRERF001) Certified Sales Professional Certification (CSP)</t>
  </si>
  <si>
    <t>(MSSCN001) MSSC Certified Production Technician (CPT)</t>
  </si>
  <si>
    <t>(NACLS001) Certified Medical and Clinical Laboratory Technologists</t>
  </si>
  <si>
    <t>(NACSE001) Senior Network Specialist</t>
  </si>
  <si>
    <t>(NAEMD001) Emergency Medical Dispatcher</t>
  </si>
  <si>
    <t>(NAOLA001) Advanced Paralegal Certification</t>
  </si>
  <si>
    <t>(NAOLA002) Certified Paralegal/Certified Legal Assistant (CP/CLA)</t>
  </si>
  <si>
    <t>(NAOPS001) Certified Temporary-Staffing Specialist (CTS)</t>
  </si>
  <si>
    <t>(NATAR001) Residential Accredited Appraiser (RAA)</t>
  </si>
  <si>
    <t>(NATHA002) Certified EKG Technician (CET)</t>
  </si>
  <si>
    <t>(NATHA003) Certified Medical Administrative Assistant (CMAA)</t>
  </si>
  <si>
    <t>(NATHA006) Certified Patient Care Technician (CPCT)</t>
  </si>
  <si>
    <t>(NATHA007) Certified Phlebotomy Technician (CPT)</t>
  </si>
  <si>
    <t>(NATPB001) Pork Quality Assurance</t>
  </si>
  <si>
    <t>(NBFAA001) Alarm Certified Technician (Fire Alarm/ Advanced)</t>
  </si>
  <si>
    <t>(FDMQA028) Certified Respiratory Therapist (CRT)</t>
  </si>
  <si>
    <t>(NBFRC002) Registered Respiratory Therapist (RRT)</t>
  </si>
  <si>
    <t>(NBOFS001) National Fire Safety Inspector and Plans Examiner</t>
  </si>
  <si>
    <t>(NBOST001) Certified Surgical Technologist (CST)</t>
  </si>
  <si>
    <t>(NBTMB001) Certified Massage Therapist</t>
  </si>
  <si>
    <t>(NCBAS001) Beef Quality Assurance</t>
  </si>
  <si>
    <t>(NCCAM001) Certified Manager of Community Associations (CMCA)</t>
  </si>
  <si>
    <t>(NCCLS001) Medical Laboratory Technician</t>
  </si>
  <si>
    <t>(NCDLT001) Certified Dental Technician</t>
  </si>
  <si>
    <t>(NCIDQ001) National Council for Interior Design Certification (NCIDQ)</t>
  </si>
  <si>
    <t>(NCRAS001) Certified Broadcast Captioner</t>
  </si>
  <si>
    <t>(NCRAS002) Institutional Licensure Certification</t>
  </si>
  <si>
    <t>(NCRAS003) Professional Reporter</t>
  </si>
  <si>
    <t>(NCSBN001) National Licensed Registered Nurse (NCLEX-RN)</t>
  </si>
  <si>
    <t>(NFPAS001) Certified Fire Protection Specialist  (CFPS)</t>
  </si>
  <si>
    <t>(NHSTE001) National Health Care Foundation Skill Standards</t>
  </si>
  <si>
    <t>(NIASE001) ASE Advanced Engine Performance Specialist (L1)</t>
  </si>
  <si>
    <t>(NIASE004) ASE Master School Bus Technician</t>
  </si>
  <si>
    <t>(NIASE005) ASE Automobile/Light Truck Technician: Automatic Transmission/Transaxle (A2)</t>
  </si>
  <si>
    <t>(NIASE007) ASE Automobile/Light Truck Technician: Brakes (A5)</t>
  </si>
  <si>
    <t>(NIASE008) ASE Automobile/Light Truck Technician: Electrical/Electronic Systems (A6)</t>
  </si>
  <si>
    <t>(NIASE009) ASE Automobile/Light Truck Technician: Engine Performance (A8)</t>
  </si>
  <si>
    <t>(NIASE010) ASE Automobile/Light Truck Technician: Engine Repair (A1)</t>
  </si>
  <si>
    <t>(NIASE011) ASE Automobile/Light Truck Technician: Heating and Air Conditioning (A7)</t>
  </si>
  <si>
    <t>(NIASE012) ASE Automobile/Light Truck Technician: Manual Drive Train and Axles (A3)</t>
  </si>
  <si>
    <t>(NIASE014) ASE Automobile/Light Truck Technician: Suspension and Steering (A4)</t>
  </si>
  <si>
    <t>(NIASE016) ASE Medium/Heavy Truck Technician: Brakes (T4)</t>
  </si>
  <si>
    <t>(NIASE017) ASE Collision Repair and Refinishing Technician: Mechanical and Electrical Components (B5)</t>
  </si>
  <si>
    <t>(NIASE020) ASE Medium/Heavy Truck Technician: Diesel Engines (T2)</t>
  </si>
  <si>
    <t>(NIASE021) ASE Medium/Heavy Truck Technician: Drive Train (T3)</t>
  </si>
  <si>
    <t>(NIASE023) ASE Medium/Heavy Truck Technician: Electrical/Electronic Systems (T6)</t>
  </si>
  <si>
    <t>(NIASE026) ASE Medium/Heavy Truck Technician: Heating, Ventilation, and A/C (HVAC) (T7)</t>
  </si>
  <si>
    <t>(NIASE029) ASE Collision Repair and Refinishing Technician: Painting and Refinishing (B2)</t>
  </si>
  <si>
    <t>(NIASE030) ASE Parts Specialist</t>
  </si>
  <si>
    <t>(NIASE031) ASE Medium/Heavy Truck Technician: Preventive Maintenance Inspection (PMI) (T8)</t>
  </si>
  <si>
    <t>(NIASE033) ASE Medium/Heavy Truck Technician: Suspension and Steering (T5)</t>
  </si>
  <si>
    <t>(NIASE034) ASE Undercar Specialist (X1)</t>
  </si>
  <si>
    <t>(NICET001) Industrial Instrumentation</t>
  </si>
  <si>
    <t>(NICET002) Certified Engineering Technologist (CT)</t>
  </si>
  <si>
    <t>(NICET003) Fire Alarm Systems</t>
  </si>
  <si>
    <t>(NICET004) Highway Surveys Certification</t>
  </si>
  <si>
    <t>(NIFMS001) NIMS Machining Level I - CNC Milling: Programming Setup &amp; Operations</t>
  </si>
  <si>
    <t>(NIFMS002) NIMS Machining Level I - CNC Turning: Programming Setup &amp; Operations</t>
  </si>
  <si>
    <t>(NIFMS003) NIMS Machining Level II - EDM - Plunge</t>
  </si>
  <si>
    <t>(NIFMS004) NIMS Machining Level II - EDM - Wire</t>
  </si>
  <si>
    <t>(NIFMS008) NIMS Machining Level I - Turning Operations: Turning Between Centers</t>
  </si>
  <si>
    <t>(NIFMS010) NIMS Machining Level I - Turning Operations: Turning Chucking Skills</t>
  </si>
  <si>
    <t>(NLNAC001) IV Therapy Certification</t>
  </si>
  <si>
    <t>(NMEAS001) Certified Marine Electronics Technician</t>
  </si>
  <si>
    <t>(NMTCB001) Certified Nuclear Medicine Technologist</t>
  </si>
  <si>
    <t>(NNCCO001) Certified Clinical Hemodialysis Technician</t>
  </si>
  <si>
    <t>(NOVEL001) Certified NetWare Administrator (CNA)</t>
  </si>
  <si>
    <t>(NRAEF002) National ProStart Certificate of Achievement</t>
  </si>
  <si>
    <t>(NRAEF003) Certified Food Protection Manager (ServSafe®)</t>
  </si>
  <si>
    <t>(NREMT001) Emergency Medical Technician (EMT)</t>
  </si>
  <si>
    <t>(NREMT003) Emergency Medical Responder (EMR)</t>
  </si>
  <si>
    <t>(NREMT004) Paramedic (EMT-P)</t>
  </si>
  <si>
    <t>(NRFSP001) Certified Food Safety Manager</t>
  </si>
  <si>
    <t>(NSFPS001) Certified Survey Technician Level 1</t>
  </si>
  <si>
    <t>(NSTSA001) Certified Surgical Technologist (CST)</t>
  </si>
  <si>
    <t>(NVRAS001) Certified Verbatim Reporter</t>
  </si>
  <si>
    <t>(ORACL001) Oracle Certified Associate (OCA): Database</t>
  </si>
  <si>
    <t>(ORACL002) Oracle Certified Professional (OCP): Database</t>
  </si>
  <si>
    <t>(PAHOM001) Certified Medical Manager</t>
  </si>
  <si>
    <t>(PFMIN001) Certified Transportation Professional</t>
  </si>
  <si>
    <t>(PROGM001) Certified Grounds Manager (CGM)</t>
  </si>
  <si>
    <t>(PROSO003) Certified Internet Web (CIW) E-Commerce Specialist</t>
  </si>
  <si>
    <t>(PROTD001) Truck Driver Certification</t>
  </si>
  <si>
    <t>(PRSOA001) Accreditation in Public Relations (APR)</t>
  </si>
  <si>
    <t>(PTCBD001) Pharmacy Technician</t>
  </si>
  <si>
    <t>(REDHT001) Red Hat Certified Technician</t>
  </si>
  <si>
    <t>(ROIFD001) National Interpreter Certification</t>
  </si>
  <si>
    <t>(SAMEI001) Certified Professional Salesperson (SMEI)</t>
  </si>
  <si>
    <t>(SECOF001) Certified Securities Processing Specialist (CSPS)</t>
  </si>
  <si>
    <t>(SNASS001) SNA Certification (Level I)</t>
  </si>
  <si>
    <t>(SOCPC001) Protective Coatings Certification</t>
  </si>
  <si>
    <t>(TAFLP001) Accredited Legal Professional (ALP)</t>
  </si>
  <si>
    <t>(TARAA001) National Driver Certification Program for Tow Truck Operators</t>
  </si>
  <si>
    <t>(TIOIA001) Certified Internal Auditor (CIA)</t>
  </si>
  <si>
    <t>(TOYOT001) Toyota Certified Technician</t>
  </si>
  <si>
    <t>(UPPCC001) Certified Professional Public Buyer (CPPB)</t>
  </si>
  <si>
    <t>(USCGD001) Commercial Fishing</t>
  </si>
  <si>
    <t>(WCAOA001) Certified Window Treatment Consultant</t>
  </si>
  <si>
    <t>(ADOBE010) Adobe Certified Associate (ACA) Web Communication Using Adobe Dreamweaver</t>
  </si>
  <si>
    <t>(ADOBE011) Adobe Certified Associate (ACA)  Rich Media Communication Using Adobe Flash/Animate</t>
  </si>
  <si>
    <t>(NCATT001) Aircraft Electronics Technician (AET)</t>
  </si>
  <si>
    <t>(APPLE007) Apple Certified Pro (ACP) - Aperture</t>
  </si>
  <si>
    <t>(ADESK011) Autodesk Certified User - Inventor</t>
  </si>
  <si>
    <t>(AHLAE004) Certified Culinarian (CC)</t>
  </si>
  <si>
    <t>(PROSO006) Certified Internet Web (CIW) Database Design Specialist</t>
  </si>
  <si>
    <t>(PROSO010) Certified Internet Web (CIW) Web Security Professional</t>
  </si>
  <si>
    <t>(BOAMI001) Facilities Management Certificate (FMC)</t>
  </si>
  <si>
    <t>(IPCEI001) J-STD-001 Certified IPC (Institute of Interconnecting and Packaging Electronic Circuits) Specialist</t>
  </si>
  <si>
    <t>(PROSO013) Certified Internet Web (CIW) Master Administrator</t>
  </si>
  <si>
    <t>(PROSO014) Certified Internet Web (CIW) Master Enterprise Developer</t>
  </si>
  <si>
    <t>(PROSO015) Certified Internet Web (CIW) Master Web Site Manager</t>
  </si>
  <si>
    <t>(MICRO053) Microsoft Dynamics AX</t>
  </si>
  <si>
    <t>(MICRO054) Microsoft Dynamics CRM</t>
  </si>
  <si>
    <t>(MICRO055) Microsoft Dynamics GP</t>
  </si>
  <si>
    <t>(MICRO056) Microsoft Dynamics NAV</t>
  </si>
  <si>
    <t>(MICRO057) Microsoft Dynamics SL</t>
  </si>
  <si>
    <t>(MSSCN006) MSSC Instructor Certification</t>
  </si>
  <si>
    <t>(ORACL003) Oracle Certified Master (OCM): Database</t>
  </si>
  <si>
    <t>(FEDAA012) FAA Airline Transport Pilot (ATP)</t>
  </si>
  <si>
    <t>(ASNDT001) Non-Destructive Testing (NDT) Certificate</t>
  </si>
  <si>
    <t>(ADESK015) Autodesk Certified Expert - AutoCAD Revit Architecture</t>
  </si>
  <si>
    <t>(AFENG001) Certified Plant Supervisor (CPS)</t>
  </si>
  <si>
    <t>(FEDAA013) FAA Ground School</t>
  </si>
  <si>
    <t>(NIASE035) ASE Master Collision Repair and Refinishing Technician</t>
  </si>
  <si>
    <t>(FDMQA018) Licensed Physical Therapist Assistant</t>
  </si>
  <si>
    <t>(FDFCC001) Licensed Funeral Director</t>
  </si>
  <si>
    <t>(FDFCC002) Licensed Embalmer</t>
  </si>
  <si>
    <t>(FDMQA020) Licensed Nursing Home Administrator</t>
  </si>
  <si>
    <t>(FDMQA021) Licensed Clinical Laboratory Technologist</t>
  </si>
  <si>
    <t>(FDMQA022) Licensed Clinical Laboratory Technician</t>
  </si>
  <si>
    <t>(FDMQA023) Licensed Midwife</t>
  </si>
  <si>
    <t>(AMRRT006) Registered Technologist (Nuclear Medicine)</t>
  </si>
  <si>
    <t>(FDMQA024) Licensed Occupational Therapy Assistant</t>
  </si>
  <si>
    <t>(FDMQA025) Licensed Optician</t>
  </si>
  <si>
    <t>(FDMQA026) Licensed Physician Assistant</t>
  </si>
  <si>
    <t>(FDMQA027) Certified Radiation Therapy Technologist</t>
  </si>
  <si>
    <t>(AMRRT007) Registered Technologist (Radiation Therapy)</t>
  </si>
  <si>
    <t>(FLDCF006) VPK Director Credential</t>
  </si>
  <si>
    <t>(NKABA001) Associate Kitchen &amp; Bath Designer</t>
  </si>
  <si>
    <t>(AODCI001) Commercial Diver Certification Card</t>
  </si>
  <si>
    <t>(AHLAE005) Certified Hospitality Sales Professional (CHSP)</t>
  </si>
  <si>
    <t>(AHLAE006) Certified Restaurant Manager (CRM)</t>
  </si>
  <si>
    <t>(AHLAE007) Certified Front Desk Manager (CFDM)</t>
  </si>
  <si>
    <t>(NCFCT001) Certified ECG Technician</t>
  </si>
  <si>
    <t>(CBSPD001) Sterile Processing and Distribution Technician</t>
  </si>
  <si>
    <t>(ACFED005) Certified Junior Culinarian</t>
  </si>
  <si>
    <t>(ISPES001) Certified Special Events Professional</t>
  </si>
  <si>
    <t>(HVACE009) HVAC Excellence Employment Ready - Oil Heat</t>
  </si>
  <si>
    <t>(HVACE010) HVAC Excellence Employment Ready - Residential &amp; Light Commercial Hydronic Heat</t>
  </si>
  <si>
    <t>(ICBNK002) Certified Lender Business Banker</t>
  </si>
  <si>
    <t>(NATEX001) Air Conditioning Service Technician</t>
  </si>
  <si>
    <t>(NATEX002) Air Conditioning Installation Specialization</t>
  </si>
  <si>
    <t>(AFHDI002) Registered Healthcare Documentation Specialist (RHDS)</t>
  </si>
  <si>
    <t>(INAFI001) International Association for Identification Student Crime Scene Certification</t>
  </si>
  <si>
    <t>(FDLIC006) Private Security Officer</t>
  </si>
  <si>
    <t>(PRPAM001) Certified Professional Photographer (CPP)</t>
  </si>
  <si>
    <t>(FLDAS008) Personal Lines Agent (Property and Casualty Sales 20-44)</t>
  </si>
  <si>
    <t>(CTECH004) Leviton Certified Installer</t>
  </si>
  <si>
    <t>(CNCSI001) Mastercam Certified Programmer Mill Level 1 (CPgM1)</t>
  </si>
  <si>
    <t>(JNCTI001) Broadband Installer</t>
  </si>
  <si>
    <t>(JNCTI002) Broadband Digital Installer</t>
  </si>
  <si>
    <t>(JNCTI003) Broadband Installer Technician</t>
  </si>
  <si>
    <t>(CIDIN001) Certified Interior Decorator</t>
  </si>
  <si>
    <t>(NBCEP001) Photovoltaic (PV) Entry Level Certificate of Knowledge</t>
  </si>
  <si>
    <t>(ETAIN006) Avionics Electronics Technician</t>
  </si>
  <si>
    <t>(FEDCC002) Commerical Radio Operator License - Ship Radar Endorsement (Element 8)</t>
  </si>
  <si>
    <t>(AMSFQ002) Biomedical Auditor Certification (CBA)</t>
  </si>
  <si>
    <t>(AMSFQ003) Calibration Technician (CCT)</t>
  </si>
  <si>
    <t>(AMSFQ004) HACCP - Auditor</t>
  </si>
  <si>
    <t>(AMSFQ005) Quality Engineer (CQE)</t>
  </si>
  <si>
    <t>(AMSFQ006) Quality Improvement Associate (CQIA)</t>
  </si>
  <si>
    <t>(AMSFQ007) Quality Inspector (CQI)</t>
  </si>
  <si>
    <t>(AMSFQ008) Quality Process Analyst (CQPA)</t>
  </si>
  <si>
    <t>(AMSFQ009) Quality Technician (CQT)</t>
  </si>
  <si>
    <t>(AMSFQ010) Reliability Engineer (CRE)</t>
  </si>
  <si>
    <t>(AMSFQ011) Six Sigma Black Belt (CSSBB)</t>
  </si>
  <si>
    <t>(AMSFQ012) Six Sigma Green Belt (CSSGB)</t>
  </si>
  <si>
    <t>(AMSFQ013) Software Quality Engineer (CSQE)</t>
  </si>
  <si>
    <t>(HRCIS001) Professional in Human Resources (PHR)</t>
  </si>
  <si>
    <t>(HRCIS002) Senior Professional in Human Resources (SPHR)</t>
  </si>
  <si>
    <t>(HRCIS003) Global Professional in Human Resources (GPHR)</t>
  </si>
  <si>
    <t>(AMCMA001) Certified Composites Technician</t>
  </si>
  <si>
    <t>(ADESK021) Autodesk Certified Professional - AutoCAD</t>
  </si>
  <si>
    <t>(ADESK023) Autodesk Certified Professional - AutoCAD Civil 3D</t>
  </si>
  <si>
    <t>(ADESK024) Autodesk Certified Professional - Inventor</t>
  </si>
  <si>
    <t>(ADESK025) Autodesk Certified Professional - Revit Architecture</t>
  </si>
  <si>
    <t>(ISCET002) Electronics System Associate (ESA)</t>
  </si>
  <si>
    <t>(SMFEN001) Lean Bronze Certification (LBC)</t>
  </si>
  <si>
    <t>(AAAEX001) Certified Firefighter (Aircraft Rescue &amp; Firefighting ARFF)</t>
  </si>
  <si>
    <t>(AAAEX002) Certified Master Firefighter (Aircraft Rescue &amp; Firefighting ARFF)</t>
  </si>
  <si>
    <t>(FEDAA014) FAA Ground Instructor - Advanced</t>
  </si>
  <si>
    <t>(FEDAA015) FAA Ground Instructor - Basic</t>
  </si>
  <si>
    <t>(FEDAA016) FAA Certified Flight Instructor - Instrument</t>
  </si>
  <si>
    <t>(FEDAA017) FAA Certified Flight Instructor - Multi Engine</t>
  </si>
  <si>
    <t>(FEDAA018) FAA Control Tower Operator</t>
  </si>
  <si>
    <t>(FEDAA019) FAA Aircraft Dispatcher</t>
  </si>
  <si>
    <t>(FEDAA020) FAA Ground Instructor - Instrument</t>
  </si>
  <si>
    <t>(NCATT002) Aviation and Aerospace Foreign Object Elimination (FOE)</t>
  </si>
  <si>
    <t>(ASNDT002) NDT Certificate Electro-magnetic Testing (ET) - Level III</t>
  </si>
  <si>
    <t>(ASNDT003) NDT Certificate Liquid Penetrant (PT) - Level II</t>
  </si>
  <si>
    <t>(ASNDT004) NDT Certificate Liquid Penetrant (PT) - Level III</t>
  </si>
  <si>
    <t>(ASNDT005) NDT Certificate Magnetic Particle Testing (MT) - Level II</t>
  </si>
  <si>
    <t>(ASNDT006) NDT Certificate Magnetic Particle Testing (MT) - Level III</t>
  </si>
  <si>
    <t>(ASNDT007) NDT Certificate Radiographic Testing (RT) - Level II</t>
  </si>
  <si>
    <t>(ASNDT008) NDT Certificate Radiographic Testing (RT) - Level III</t>
  </si>
  <si>
    <t>(ASNDT009) NDT Certificate Ultrasonic Testing (UT) - Level II</t>
  </si>
  <si>
    <t>(ASNDT010) NDT Certificate Ultrasonic Testing (UT) - Level III</t>
  </si>
  <si>
    <t>(ASNDT011) NDT Certificate Visual Testing (VT) - Level II</t>
  </si>
  <si>
    <t>(ASNDT012) NDT Certificate Visual Testing (VT) - Level III</t>
  </si>
  <si>
    <t>(ETAIN007) Radar Electronics Technician (RAD)</t>
  </si>
  <si>
    <t>(CARCH001) Chief Architect User Certification</t>
  </si>
  <si>
    <t>(ASATT001) Anesthesia Technician</t>
  </si>
  <si>
    <t>(FLDEP007) Water Treatment Plant Operator Level D</t>
  </si>
  <si>
    <t>(NINSC001) Certified LabVIEW Associate Developer (CLAD)</t>
  </si>
  <si>
    <t>(NCRAS004) Registered Merit Reporter</t>
  </si>
  <si>
    <t>(NCRAS005) Registered Diplomate Reporter</t>
  </si>
  <si>
    <t>(SIEME001) Siemens (Level I) Mechatronic Systems Assistant</t>
  </si>
  <si>
    <t>(ASINS001) Professional Certified Investigator</t>
  </si>
  <si>
    <t>(NBFRC001) Certified Respiratory Therapist (CRT)</t>
  </si>
  <si>
    <t>(EAETC001) EETC Technician Certification</t>
  </si>
  <si>
    <t>(JWLRA001) JA Certified Bench Jeweler</t>
  </si>
  <si>
    <t>(CPPHR001) Professional Photographic Certification</t>
  </si>
  <si>
    <t>(CARCH002) Chief Architect Certified Apprentice</t>
  </si>
  <si>
    <t>(MICRO069) Microsoft Office Specialist (MOS) Bundle Certification (3 of 6)</t>
  </si>
  <si>
    <t>(AMSTL004) Professional Designation in Supply Chain Management (PLS)</t>
  </si>
  <si>
    <t>(STBCA001) Truss Technician Training Levels 1,2,3 (Bundled)</t>
  </si>
  <si>
    <t>(NIASE045) ASE School Bus Technician: Body Systems and Special Equipment (S1)</t>
  </si>
  <si>
    <t>(NIASE046) ASE School Bus Technician: Diesel Engines (S2)</t>
  </si>
  <si>
    <t>(NIASE047) ASE School Bus Technician: Drive Train (S3)</t>
  </si>
  <si>
    <t>(NIASE048) ASE School Bus Technician: Brakes (S4)</t>
  </si>
  <si>
    <t>(NIASE049) ASE School Bus Technician: Suspension and Steering (S5)</t>
  </si>
  <si>
    <t>(NIASE050) ASE School Bus Technician: Electrical/Electronic Systems (S6)</t>
  </si>
  <si>
    <t>(NIASE051) ASE School Bus Technician: Air Conditioning Systems and Controls (S7)</t>
  </si>
  <si>
    <t>(NIASE061) ASE Alternate Fuels (F1)</t>
  </si>
  <si>
    <t>(NIASE062) ASE Truck Equipment Technician: Truck Equipment Installation and Repair (E1)</t>
  </si>
  <si>
    <t>(NIASE063) ASE Truck Equipment Technician: Electrical/Electronic Systems Installation and Repair (E2)</t>
  </si>
  <si>
    <t>(NIASE064) ASE Truck Equipment Technician: Auxiliary Power Systems Installation and Repair (E3)</t>
  </si>
  <si>
    <t>(NIASE052) ASE Electronic Diesel Engine Diagnosis Specialist Test (L2)</t>
  </si>
  <si>
    <t>(NIASE053) ASE Transit Bus Technician: Compressed Natural Gas (CNG) Engines (H1)</t>
  </si>
  <si>
    <t>(NIASE054) ASE Transit Bus Technician: Diesel Engines (H2)</t>
  </si>
  <si>
    <t>(NIASE055) ASE Transit Bus Technician: Drive Train (H3)</t>
  </si>
  <si>
    <t>(NIASE056) ASE Transit Bus Technician: Brakes (H4)</t>
  </si>
  <si>
    <t>(NIASE057) ASE Transit Bus Technician: Suspension and Steering (H5)</t>
  </si>
  <si>
    <t>(NIASE058) ASE Transit Bus Technician: Electrical/Electronic Systems (H6)</t>
  </si>
  <si>
    <t>(NIASE059) ASE Transit Bus Technician: Heating Ventilation and Air Conditioning (HVAC) (H7)</t>
  </si>
  <si>
    <t>(NIASE060) ASE Transit Bus Technician: Preventive Maintenance and Inspection (PMI) (H8)</t>
  </si>
  <si>
    <t>(CISCO009) Cisco Certified Architect</t>
  </si>
  <si>
    <t>(CISCO010) Cisco Certified Design Expert (CCDE)</t>
  </si>
  <si>
    <t>(CISCO020) Cisco Certified Internetwork Expert Service Provider (CCIE Service Provider)</t>
  </si>
  <si>
    <t>(CISCO022) Cisco Certified Internetwork Expert Voice (CCIE Voice)</t>
  </si>
  <si>
    <t>(CISCO023) Cisco Certified Internetwork Expert Wireless (CCIE Wireless)</t>
  </si>
  <si>
    <t>(COMPT011) CompTIA CTT+</t>
  </si>
  <si>
    <t>(ETAIN008) Associate Certified Electronics Technician (CETa)</t>
  </si>
  <si>
    <t>(ISCET003) Electronics Systems Associate (ESA) 2 - AC Electronics</t>
  </si>
  <si>
    <t>(ISCET004) Electronics Systems Associate (ESA) 3 - Semiconductor</t>
  </si>
  <si>
    <t>(AAFCS001) Pre-Professional Assessment and Certification Program - Education Fundamentals</t>
  </si>
  <si>
    <t>(FDAES003) Commercial Applicator License</t>
  </si>
  <si>
    <t>(ACSMD001) Certified Health Fitness Specialist</t>
  </si>
  <si>
    <t>(ACSMD002) Certified Personal Trainer</t>
  </si>
  <si>
    <t>(IGCEM001) Certified Assistant Turf Equipment Technician</t>
  </si>
  <si>
    <t>(INTUT001) Quickbooks Certified User</t>
  </si>
  <si>
    <t>(NATHA008) Certified Billing &amp; Coding Specialist (CBCS)</t>
  </si>
  <si>
    <t>(NATHA009) Certified Clinical Medical Assistant (CCMA)</t>
  </si>
  <si>
    <t>(AHLAE008) Certified Hotel Administrator (CHA)</t>
  </si>
  <si>
    <t>(MERCU001) Marine Technician Fundamentals</t>
  </si>
  <si>
    <t>(AHLAE009) START (skills, tasks &amp; results training) certification</t>
  </si>
  <si>
    <t>(NIASE071) ASE Automobile/Light Truck Technician: Light Vehicle Diesel Engines (A9)</t>
  </si>
  <si>
    <t>(SOCTE003) Broadband Premises Technician</t>
  </si>
  <si>
    <t>(CTECH005) Telecommunications Technician</t>
  </si>
  <si>
    <t>(SOCTE004) Broadband Premises Installer (BPI)</t>
  </si>
  <si>
    <t>(CERHB001) Biotechnician Assistant</t>
  </si>
  <si>
    <t>(FLFBR001) Agritechnology Specialist Certification</t>
  </si>
  <si>
    <t>(FLENG001) Engineering Core certification</t>
  </si>
  <si>
    <t>(ADOBE018) Adobe Certified Associate (ACA) Video Communication With Adobe - Premiere Pro</t>
  </si>
  <si>
    <t>(AVIDT001) Avid Media Composer Certified User</t>
  </si>
  <si>
    <t>(IFEBP001) Certified Employee Benefits Specialist</t>
  </si>
  <si>
    <t>(PROSO016) Certified Internet Web (CIW) Internet Business Associate</t>
  </si>
  <si>
    <t>(PROSO017) Certified Internet Web (CIW) JavaScript Specialist</t>
  </si>
  <si>
    <t>(PROSO018) Certified Internet Web (CIW) Network Technology Associate</t>
  </si>
  <si>
    <t>(PROSO019) Certified Internet Web (CIW) Perl Specialist</t>
  </si>
  <si>
    <t>(PROSO020) Certified Internet Web (CIW) Site Development Associate</t>
  </si>
  <si>
    <t>(PROSO021) Certified Internet Web (CIW) Web Design Professional</t>
  </si>
  <si>
    <t>(PROSO022) Certified Internet Web (CIW) Web Design Specialist</t>
  </si>
  <si>
    <t>(PROSO023) Certified Internet Web (CIW) Web Development Professional</t>
  </si>
  <si>
    <t>(PROSO024) Certified Internet Web (CIW) Web Foundations Associate</t>
  </si>
  <si>
    <t>(PROSO025) Certified Internet Web (CIW) Web Security Associate</t>
  </si>
  <si>
    <t>(PROSO026) Certified Internet Web (CIW) Web Security Specialist</t>
  </si>
  <si>
    <t>(NATHA010) Certified Pharmacy Technician (CPhT)</t>
  </si>
  <si>
    <t>(NCFCT002) Certified Pharmacy Technician</t>
  </si>
  <si>
    <t>(NCFCT003) Certified Phlebotomy Technician</t>
  </si>
  <si>
    <t>(NCFCT004) Tech in Surgery - Certified (NCCT)</t>
  </si>
  <si>
    <t>(NCFCT005) Medical Assistant</t>
  </si>
  <si>
    <t>(NCMCA001) Certified Board for Sterile Processing and Distribution</t>
  </si>
  <si>
    <t>(NATEX003) Air to Air Heat Pump Installation Technician</t>
  </si>
  <si>
    <t>(NATEX004) Air to Air Heat Pump Service Technician</t>
  </si>
  <si>
    <t>(FLSFA001) Florida State Master Designer (FSMD)</t>
  </si>
  <si>
    <t>(CITRX004) Citrix Certified Administrator (CCA)- XenApp</t>
  </si>
  <si>
    <t>(EMCSQ001) Information Storage and Management (EMCISA) Associate</t>
  </si>
  <si>
    <t>(FLRID001) Florida Quality Assurance Screening (QA) Interpreters Levels 1-3</t>
  </si>
  <si>
    <t>(FLRID002) Florida Educational Interpreter Evaluation (EIE)</t>
  </si>
  <si>
    <t>(NBCEP002) PV Installer Certification</t>
  </si>
  <si>
    <t>(ABAYC007) Marine Corrosion Certification</t>
  </si>
  <si>
    <t>(BRWZE001) Responsible Vendor Training Certification</t>
  </si>
  <si>
    <t>(FLDOT001) Maintenance of Traffic (MOT) Certification</t>
  </si>
  <si>
    <t>(CEWFD001) Energy Industry Fundamentals Certificate</t>
  </si>
  <si>
    <t>(FDMQA030) 911 Public Safety Telecommunicator</t>
  </si>
  <si>
    <t>(FLFBR002) Agricultural Biotechnology Specialist Certification</t>
  </si>
  <si>
    <t>(AMDDA002) Certified Apprentice Drafter - Architectural</t>
  </si>
  <si>
    <t>(AMDDA003) Certified Drafter - Architectural</t>
  </si>
  <si>
    <t>(AMDDA004) Certified Drafter - Mechanical</t>
  </si>
  <si>
    <t>(AHLAE010) Certified Front Desk Supervisor</t>
  </si>
  <si>
    <t>(FLADA001) Florida Automobile Dealers Association (FADA) Certified Technician</t>
  </si>
  <si>
    <t>(IISSC002) Systems Security Certified Practitioner (SSCP)</t>
  </si>
  <si>
    <t>(MSSCN002) MSSC Certified Logistics Technician (CLT)</t>
  </si>
  <si>
    <t>(CTECH006) Broadband Professional Certification</t>
  </si>
  <si>
    <t>(SMRPR001) Certified Maintenance and Reliability Professional (CMRP)</t>
  </si>
  <si>
    <t>(ORACL004) Oracle Certified Associate (OCA): Java Programmer</t>
  </si>
  <si>
    <t>(ORACL005) Oracle Certified Professional (OCP): Java Programmer</t>
  </si>
  <si>
    <t>(ORACL006) Oracle Certified Master (OCM): Java Developer</t>
  </si>
  <si>
    <t>(AMDDA005) Certified Apprentice Drafter - Mechanical</t>
  </si>
  <si>
    <t>(MICRO070) Microsoft Technology Associate (MTA) - Database Administration Fundamentals</t>
  </si>
  <si>
    <t>(MICRO074) Microsoft Technology Associate (MTA) - Software Development Fundamentals</t>
  </si>
  <si>
    <t>(MICRO076) Microsoft Technology Associate (MTA) - Windows OS Fundamentals</t>
  </si>
  <si>
    <t>(MICRO077) Microsoft Technology Associate (MTA) - Security Fundamentals</t>
  </si>
  <si>
    <t>(MICRO078) Microsoft Technology Associate (MTA) - Networking Fundamentals</t>
  </si>
  <si>
    <t>(ADOBE019) Adobe Certified Expert (Dreamweaver)</t>
  </si>
  <si>
    <t>(IFPRA001) Certified Personal Fitness Trainer</t>
  </si>
  <si>
    <t>(HVACE011) HVAC Excellence Employment Ready - Electrical</t>
  </si>
  <si>
    <t>(FLDOP008) Nail Specialist</t>
  </si>
  <si>
    <t>(FLDOP009) Facial Specialist</t>
  </si>
  <si>
    <t>(NASME001) NASM Certified Personal Trainer (CPT)</t>
  </si>
  <si>
    <t>(RECFN001) RECF Pre-Engineering Certification</t>
  </si>
  <si>
    <t>(RECFN002) RECF Robotics Certification</t>
  </si>
  <si>
    <t>(NATHA011) Certified Electronic Health Record Specialist (CEHRS)</t>
  </si>
  <si>
    <t>(MICRO080) Microsoft Technology Associate (MTA) - HTML5 Application Developer Fundamentals</t>
  </si>
  <si>
    <t>(MICRO082) Microsoft Certified Solutions Associate (MCSA) - SQL Server 2012</t>
  </si>
  <si>
    <t>(MICRO087) Microsoft Certified Solutions Expert (MCSE) - Business Intelligence</t>
  </si>
  <si>
    <t>(MICRO088) Microsoft Certified Solutions Expert (MCSE) - Communication</t>
  </si>
  <si>
    <t>(MICRO089) Microsoft Certified Solutions Expert (MCSE) - Data Platform</t>
  </si>
  <si>
    <t>(MICRO091) Microsoft Certified Solutions Expert (MCSE) - Messaging</t>
  </si>
  <si>
    <t>(MICRO092) Microsoft Certified Solutions Expert (MCSE) - Private Cloud</t>
  </si>
  <si>
    <t>(MICRO093) Microsoft Certified Solutions Expert (MCSE) - Server Infrastructure</t>
  </si>
  <si>
    <t>(MICRO094) Microsoft Certified Solutions Expert (MCSE) - SharePoint</t>
  </si>
  <si>
    <t>(NCMDA001) Registered Abdominal and Vascular Specialist (RAVS)</t>
  </si>
  <si>
    <t>(NCMDA002) Registered Clinical Massage Therapist (RCMT)</t>
  </si>
  <si>
    <t>(NCMDA003) Registered Clinical Medical Assistant Specialist (RCMAS)</t>
  </si>
  <si>
    <t>(NCMDA004) Registered Electrocardiography Specialist (RES)</t>
  </si>
  <si>
    <t>(NCMDA005) Registered Surgical  Technologist (RST)</t>
  </si>
  <si>
    <t>(FLVMA002) Certified Veterinary Assistant (CVA)</t>
  </si>
  <si>
    <t>(COMPT014) CompTIA Cloud+</t>
  </si>
  <si>
    <t>(IISSC003) Certified Cyber Forensics Professional (CCFP)</t>
  </si>
  <si>
    <t>(IISSC004) Certified Information Systems Security Professional (CISSP)</t>
  </si>
  <si>
    <t>(MICRO095) Microsoft Certified Solutions Developer (MCSD) - Web Applications</t>
  </si>
  <si>
    <t>(MICRO096) Microsoft Certified Solutions Developer (MCSD) - Windows Store Apps</t>
  </si>
  <si>
    <t>(ETAIN009) Data Cabling Installer Certification (DCIC)</t>
  </si>
  <si>
    <t>(ETAIN010) Fiber Optics Technician (FOT)</t>
  </si>
  <si>
    <t>(ETAIN011) Fiber Optics Technician-Outside Plant (FOT-OSP)</t>
  </si>
  <si>
    <t>(ETAIN012) Photonics Technician - Operator (PTO)</t>
  </si>
  <si>
    <t>(ETAIN013) Photonics Technician Specialist (PTS)</t>
  </si>
  <si>
    <t>(ETAIN014) Photovoltaic Installer (PVI) - Level 1</t>
  </si>
  <si>
    <t>(ETAIN019) Small Wind Installer (SWI) - Level 1</t>
  </si>
  <si>
    <t>(ETAIN022) Specialist in Precision Optics (SPO)</t>
  </si>
  <si>
    <t>(ETAIN023) Technician in Precision Optics (TPO)</t>
  </si>
  <si>
    <t>(GLIAC001) GIAC Certified Forensic Analyst (GCFA)</t>
  </si>
  <si>
    <t>(GLIAC002) GIAC Certified Forensic Examiner (GCFE)</t>
  </si>
  <si>
    <t>(GLIAC003) GIAC Certified UNIX Security Administrator (GCUX)</t>
  </si>
  <si>
    <t>(GLIAC004) GIAC Information Security Fundamentals (GISF)</t>
  </si>
  <si>
    <t>(GLIAC005) GIAC Security Essentials (GSEC)</t>
  </si>
  <si>
    <t>(ICOEC002) Certified Ethical Hacker (CEH)</t>
  </si>
  <si>
    <t>(ICOEC003) Computer Hacking Forensic Investigator (CHFI)</t>
  </si>
  <si>
    <t>(ICOEC004) Certified Security Analyst (ECSA)</t>
  </si>
  <si>
    <t>(INSOC002) Certified Automation Professional (CAP)</t>
  </si>
  <si>
    <t>(INSOC003) Certified Control Systems Technician (CCST) - Level 1</t>
  </si>
  <si>
    <t>(INSOC004) Certified Control Systems Technician (CCST) - Level 2</t>
  </si>
  <si>
    <t>(INSOC005) Certified Control Systems Technician (CCST) - Level 3</t>
  </si>
  <si>
    <t>(IACRB001) Certified Computer Forensics Examiner (CCFE)</t>
  </si>
  <si>
    <t>(IOEEE002) Certified Software Development Associate (CSDA)</t>
  </si>
  <si>
    <t>(ORACL007) Oracle Certified Expert (OCE): Database SQL</t>
  </si>
  <si>
    <t>(PRMIN001) Project Management Professional (PMP)</t>
  </si>
  <si>
    <t>(NCSBN002) National Licensed Practical Nurse (NCLEX-PN)</t>
  </si>
  <si>
    <t>(IHKBZ001) CNC Production Specialist</t>
  </si>
  <si>
    <t>(NIASE076) ASE Auto Maintenance and Light Repair (G1)</t>
  </si>
  <si>
    <t>(AHLAE011) Certified Hospitality Supervisor (CHS)</t>
  </si>
  <si>
    <t>(NBCOT001) Orthopaedic Technologist Certified (OTC)</t>
  </si>
  <si>
    <t>(FDMQA031) Local Anesthesia for Dental Hygienists</t>
  </si>
  <si>
    <t>(MICRO097) Microsoft Certified Technology Specialist (MCTS) - .NET Framework 4.0 Data Access</t>
  </si>
  <si>
    <t>(MICRO098) Microsoft Certified Technology Specialist (MCTS) - .NET Framework 4.0 Service Communication Applications</t>
  </si>
  <si>
    <t>(MICRO099) Microsoft Certified Technology Specialist (MCTS) - .NET Framework 4.0 Web Applications Development</t>
  </si>
  <si>
    <t>(MICRO100) Microsoft Certified Technology Specialist (MCTS) - .NET Framework 4.0 Windows Applications Development</t>
  </si>
  <si>
    <t>(FLDOP010) Residential Contractor</t>
  </si>
  <si>
    <t>(IEMSR001) Emergency Medical Responder</t>
  </si>
  <si>
    <t>(ACOPC007) Certified Professional Biller (CPB)</t>
  </si>
  <si>
    <t>(FLCBO001) Certified Addiction Specialist (CAS)</t>
  </si>
  <si>
    <t>(FLCBO002) Certified Addiction Counselor (CAC)</t>
  </si>
  <si>
    <t>(ADOBE020) Adobe Certified Associate (ACA) - Illustrator</t>
  </si>
  <si>
    <t>(ADOBE021) Adobe Certified Associate (ACA) - InDesign</t>
  </si>
  <si>
    <t>(ADESK029) Autodesk Certified Professional - 3ds Max</t>
  </si>
  <si>
    <t>(JUNOS001) Junos - Juniper Network Certified Internet Associate (JNCIA)</t>
  </si>
  <si>
    <t>(HBINS002) HBI Pre-Apprenticeship Certificate Training (PACT), Building Construction Technology</t>
  </si>
  <si>
    <t>(TBOOM001) Toon Boom Certified Associate (Harmony Premium)</t>
  </si>
  <si>
    <t>(TBOOM003) Toon Boom Certified Associate (Storyboard Pro)</t>
  </si>
  <si>
    <t>(HVACE012) HVAC Excellence Employment Ready - Basic Refrigeration and Charging Procedures</t>
  </si>
  <si>
    <t>(HVACE013) HVAC Excellence Employment Ready - System Diagnostics &amp; Troubleshooting Fuel Oil Combustion</t>
  </si>
  <si>
    <t>(MICRO101) Microsoft Technology Associate (MTA) - Software Testing Fundamentals</t>
  </si>
  <si>
    <t>(SOLID003) Certified Solidworks Associate-Academic (CSWA-Academic)</t>
  </si>
  <si>
    <t>(SMFEN002) Certified Manufacturing Technologist (CMfgT)</t>
  </si>
  <si>
    <t>(HVACE014) HVAC Excellence Employment Ready - Residential &amp; Light Commercial Hydronic Heat</t>
  </si>
  <si>
    <t>(DIGIT002) SPACE Geospatial Certification</t>
  </si>
  <si>
    <t>(NJATC001) NJATC Electrical - Level 5</t>
  </si>
  <si>
    <t>(NBFOT001) Certified Occupational Therapy Assistant</t>
  </si>
  <si>
    <t>(MANSI001) Manufacturing Technician 1 (MT1)</t>
  </si>
  <si>
    <t>(ENTCP001) ETCP Certified Entertainment Electrician</t>
  </si>
  <si>
    <t>(ENTCP002) ETCP Certified Rigger – Arena</t>
  </si>
  <si>
    <t>(ENTCP003) ETCP Certified Rigger – Theatre</t>
  </si>
  <si>
    <t>(NCCER201) NCCER Carpentry - Level 1 (Postsecondary)</t>
  </si>
  <si>
    <t>(NCCER202) NCCER Carpentry - Level 2 (Postsecondary)</t>
  </si>
  <si>
    <t>(NCCER203) NCCER Carpentry - Level 3 (Postsecondary)</t>
  </si>
  <si>
    <t>(NCCER204) NCCER Carpentry - Level 4 (Postsecondary)</t>
  </si>
  <si>
    <t>(NCCER205) NCCER Concrete Finishing - Level 1 (Postsecondary)</t>
  </si>
  <si>
    <t>(NCCER206) NCCER Concrete Finishing - Level 2 (Postsecondary)</t>
  </si>
  <si>
    <t>(NCCER207) NCCER Construction Technology (Postsecondary)</t>
  </si>
  <si>
    <t>(NCCER208) NCCER Electrical - Level 1 (Postsecondary)</t>
  </si>
  <si>
    <t>(NCCER209) NCCER Electrical - Level 2 (Postsecondary)</t>
  </si>
  <si>
    <t>(NCCER210) NCCER Electrical - Level 3 (Postsecondary)</t>
  </si>
  <si>
    <t>(NCCER211) NCCER Electrical - Level 4 (Postsecondary)</t>
  </si>
  <si>
    <t>(NCCER212) NCCER Electronic Systems Technician - Level 1 (Postsecondary)</t>
  </si>
  <si>
    <t>(NCCER213) NCCER Electronic Systems Technician - Level 2 (Postsecondary)</t>
  </si>
  <si>
    <t>(NCCER214) NCCER Electronic Systems Technician - Level 3 (Postsecondary)</t>
  </si>
  <si>
    <t>(NCCER215) NCCER Electronic Systems Technician - Level 4 (Postsecondary)</t>
  </si>
  <si>
    <t>(NCCER216) NCCER Heavy Equipment Operations - Level 1 (Postsecondary)</t>
  </si>
  <si>
    <t>(NCCER217) NCCER Heavy Equipment Operations - Level 2 (Postsecondary)</t>
  </si>
  <si>
    <t>(NCCER218) NCCER Heavy Equipment Operations - Level 3 (Postsecondary)</t>
  </si>
  <si>
    <t>(NCCER219) NCCER HVAC - Level 1 (Postsecondary)</t>
  </si>
  <si>
    <t>(NCCER220) NCCER HVAC - Level 2 (Postsecondary)</t>
  </si>
  <si>
    <t>(NCCER221) NCCER HVAC - Level 3 (Postsecondary)</t>
  </si>
  <si>
    <t>(NCCER222) NCCER HVAC - Level 4 (Postsecondary)</t>
  </si>
  <si>
    <t>(NCCER223) NCCER Industrial Maintenance Mechanic - Level 1 (Postsecondary)</t>
  </si>
  <si>
    <t>(NCCER224) NCCER Industrial Maintenance Mechanic - Level 2 (Postsecondary)</t>
  </si>
  <si>
    <t>(NCCER225) NCCER Industrial Maintenance Mechanic - Level 3 (Postsecondary)</t>
  </si>
  <si>
    <t>(NCCER226) NCCER Industrial Maintenance, Electrical &amp; Instrumentation Technician - Level 1 (Postsecondary)</t>
  </si>
  <si>
    <t>(NCCER227) NCCER Industrial Maintenance, Electrical &amp; Instrumentation Technician - Level 2 (Postsecondary)</t>
  </si>
  <si>
    <t>(NCCER228) NCCER Industrial Maintenance, Electrical &amp; Instrumentation Technician - Level 3 (Postsecondary)</t>
  </si>
  <si>
    <t>(NCCER229) NCCER Insulating - Level 1 (Postsecondary)</t>
  </si>
  <si>
    <t>(NCCER230) NCCER Insulating - Level 2 (Postsecondary)</t>
  </si>
  <si>
    <t>(NCCER231) NCCER Insulating - Level 3 (Postsecondary)</t>
  </si>
  <si>
    <t>(NCCER232) NCCER Ironworking - Level 1 (Postsecondary)</t>
  </si>
  <si>
    <t>(NCCER233) NCCER Ironworking - Level 2 (Postsecondary)</t>
  </si>
  <si>
    <t>(NCCER234) NCCER Ironworking - Level 3 (Postsecondary)</t>
  </si>
  <si>
    <t>(NCCER235) NCCER Masonry - Level 1 (Postsecondary)</t>
  </si>
  <si>
    <t>(NCCER236) NCCER Masonry - Level 2 (Postsecondary)</t>
  </si>
  <si>
    <t>(NCCER237) NCCER Masonry - Level 3 (Postsecondary)</t>
  </si>
  <si>
    <t>(NCCER238) NCCER Millwright - Level 1 (Postsecondary)</t>
  </si>
  <si>
    <t>(NCCER239) NCCER Millwright - Level 2 (Postsecondary)</t>
  </si>
  <si>
    <t>(NCCER240) NCCER Millwright - Level 3 (Postsecondary)</t>
  </si>
  <si>
    <t>(NCCER241) NCCER Millwright - Level 4 (Postsecondary)</t>
  </si>
  <si>
    <t>(NCCER242) NCCER Millwright - Level 5 (Postsecondary)</t>
  </si>
  <si>
    <t>(NCCER243) NCCER Painting - Level 1 (Postsecondary)</t>
  </si>
  <si>
    <t>(NCCER244) NCCER Painting - Level 2 (Postsecondary)</t>
  </si>
  <si>
    <t>(NCCER245) NCCER Painting - Level 3 (Postsecondary)</t>
  </si>
  <si>
    <t>(NCCER246) NCCER Pipefitting - Level 1 (Postsecondary)</t>
  </si>
  <si>
    <t>(NCCER247) NCCER Pipefitting - Level 2 (Postsecondary)</t>
  </si>
  <si>
    <t>(NCCER248) NCCER Pipefitting - Level 3 (Postsecondary)</t>
  </si>
  <si>
    <t>(NCCER249) NCCER Pipefitting - Level 4 (Postsecondary)</t>
  </si>
  <si>
    <t>(NCCER250) NCCER Plumbing - Level 1 (Postsecondary)</t>
  </si>
  <si>
    <t>(NCCER251) NCCER Plumbing - Level 2 (Postsecondary)</t>
  </si>
  <si>
    <t>(NCCER252) NCCER Plumbing - Level 3 (Postsecondary)</t>
  </si>
  <si>
    <t>(NCCER253) NCCER Plumbing - Level 4 (Postsecondary)</t>
  </si>
  <si>
    <t>(NCCER254) NCCER Project Management (Postsecondary)</t>
  </si>
  <si>
    <t>(NCCER255) NCCER Sheet Metal - Level 1 (Postsecondary)</t>
  </si>
  <si>
    <t>(NCCER256) NCCER Sheet Metal - Level 2 (Postsecondary)</t>
  </si>
  <si>
    <t>(NCCER257) NCCER Sheet Metal - Level 3 (Postsecondary)</t>
  </si>
  <si>
    <t>(NCCER258) NCCER Sheet Metal - Level 4 (Postsecondary)</t>
  </si>
  <si>
    <t>(NCCER259) NCCER Sprinkler Fitting Level 1 (Postsecondary)</t>
  </si>
  <si>
    <t>(NCCER260) NCCER Sprinkler Fitting Level 2 (Postsecondary)</t>
  </si>
  <si>
    <t>(NCCER261) NCCER Sprinkler Fitting Level 3 (Postsecondary)</t>
  </si>
  <si>
    <t>(NCCER262) NCCER Sprinkler Fitting Level 4 (Postsecondary)</t>
  </si>
  <si>
    <t>(NCCER263) NCCER Welding - Level 1 (Postsecondary)</t>
  </si>
  <si>
    <t>(NCCER264) NCCER Welding - Level 2 (Postsecondary)</t>
  </si>
  <si>
    <t>(NCCER265) NCCER Welding - Level 3 (Postsecondary)</t>
  </si>
  <si>
    <t>(NBCHT001) Colon Hydrotherapy Certification Exam</t>
  </si>
  <si>
    <t>(AMSCP004) Histotechnician, HT(ASCP)</t>
  </si>
  <si>
    <t>(PROSO027) Certified Internet Web (CIW) Advanced HTML5 &amp; CSS3 Specialist</t>
  </si>
  <si>
    <t>(GRBCI002) LEED Green Associate</t>
  </si>
  <si>
    <t>(NIFMS013) NIMS Machining Level I - Drill Press Skills I</t>
  </si>
  <si>
    <t>(ADOBE022) Adobe Certified Associate (ACA) Visual Communication Using Adobe Photoshop - Creative Cloud 2015 or later</t>
  </si>
  <si>
    <t>(NACFS001) Modeling &amp; Simulation (M&amp;S) Certification</t>
  </si>
  <si>
    <t>(USINS001) Small UAS (sUAS) Safety Certification: Level 1</t>
  </si>
  <si>
    <t>(FLFBR003) Agricultural Communications Specialist Certification</t>
  </si>
  <si>
    <t>(FLFBR004) Agricultural Mechanics Specialist Certification</t>
  </si>
  <si>
    <t>(FLFBR005) Animal Science Specialist Certification</t>
  </si>
  <si>
    <t>(APPLE020) Apple Certified Pro (ACP) - Final Cut Pro X</t>
  </si>
  <si>
    <t>(NCCER266) NCCER Industrial Maintenance Mechanic - Level 4 (Postsecondary)</t>
  </si>
  <si>
    <t>(NCCER267) NCCER Industrial Maintenance, Electrical &amp; Instrumentation Technician - Level 4 (Postsecondary)</t>
  </si>
  <si>
    <t>(AHIMA011) Certified Healthcare Technology Specialist - Clinician/Practitioner Consultant (CHTS-CP)</t>
  </si>
  <si>
    <t>(AHIMA012) Certified Healthcare Technology Specialist - Implementation Manager (CHTS-IM)</t>
  </si>
  <si>
    <t>(AHIMA013) Certified Healthcare Technology Specialist - Implementation Support Specialist (CHTS-IS)</t>
  </si>
  <si>
    <t>(AHIMA014) Certified Healthcare Technology Specialist - Practice Workflow &amp; Information Management Redesign Specialist (CHTS-PW)</t>
  </si>
  <si>
    <t>(AHIMA015) Certified Healthcare Technology Specialist - Technical/Software Support Staff (CHTS-TS)</t>
  </si>
  <si>
    <t>(AHIMA016) Certified Healthcare Technology Specialist - Trainer (CHTS-TR)</t>
  </si>
  <si>
    <t>(AHIMA017) Certified Documentation Improvement Practitioner (CDIP)</t>
  </si>
  <si>
    <t>(AHIMA018) Certified Health Data Analyst (CHDA)</t>
  </si>
  <si>
    <t>(IECON001) Field Service Engineer - Low Voltage Systems</t>
  </si>
  <si>
    <t>(IECON002) Field Service Engineer - Voice-Data-Video</t>
  </si>
  <si>
    <t>(IECON003) Journeyman Electrician</t>
  </si>
  <si>
    <t>(IECON004) Residential Wireman</t>
  </si>
  <si>
    <t>(JCAHO001) Certified Ophthalmic Medical Technologist (COMT)</t>
  </si>
  <si>
    <t>(JCAHO002) Certified Ophthalmic Technician (COT)</t>
  </si>
  <si>
    <t>(AAMIN001) Certified Biomedical Equipment Technician</t>
  </si>
  <si>
    <t>(MICRO102) Microsoft Technology Associate (MTA) - Mobility and Devices Fundamentals</t>
  </si>
  <si>
    <t>(FLDOE003) Florida General Knowledge Test</t>
  </si>
  <si>
    <t>(PRMIN003) Certified Associate in Project Management (CAPM)</t>
  </si>
  <si>
    <t>(ADESK030) Autodesk Certified User - Maya</t>
  </si>
  <si>
    <t>(INFPS001) Pneumatic Specialist</t>
  </si>
  <si>
    <t>(INFPS002) Industrial Hydraulic Mechanic</t>
  </si>
  <si>
    <t>(HIMSS001) Certified Associate in Healthcare Information and Management Systems</t>
  </si>
  <si>
    <t>(AMCOE001) Group Fitness Instructor</t>
  </si>
  <si>
    <t>(VMWRE004) VMware Certified Professional - Data Center Virtualization</t>
  </si>
  <si>
    <t>(VMWRE005) VMware Certified Associate - Data Center Virtualization</t>
  </si>
  <si>
    <t>(ESRIC001) ArcGIS Desktop Entry</t>
  </si>
  <si>
    <t>(NIFMS014) NIMS Machining Level I - CNC Milling: Operations</t>
  </si>
  <si>
    <t>(NIFMS016) NIMS Machining Level I - Grinding Skills I</t>
  </si>
  <si>
    <t>(NIFMS017) NIMS Machining Level I - Manual Milling Skills I</t>
  </si>
  <si>
    <t>(NIFMS019) NIMS Machining Level II - CNC Milling Skills II</t>
  </si>
  <si>
    <t>(AMSFQ014) Six Sigma Yellow Belt (CSSYB)</t>
  </si>
  <si>
    <t>(USINS002) Visual Line of Sight System Operator (VSO) Ground</t>
  </si>
  <si>
    <t>(FLFBR006) Agricultural Unmanned Aircraft Systems Specialist Certification</t>
  </si>
  <si>
    <t>(FLAQA001) Aquaculture Technician</t>
  </si>
  <si>
    <t>(AMRRT008) Computed Tomography (CT)</t>
  </si>
  <si>
    <t>(SOLID004) Certified Solidworks Professional-Academic (CSWP-Academic)</t>
  </si>
  <si>
    <t>(NMTCB002) Computed Tomography (CT)</t>
  </si>
  <si>
    <t>(AMAZN001) AWS Certified Solutions Architect - Associate</t>
  </si>
  <si>
    <t>(CPSTL001) Check Point Certified Security Administrator (CCSA)</t>
  </si>
  <si>
    <t>(CPSTL002) Check Point Certified Security Expert (CCSE)</t>
  </si>
  <si>
    <t>(ORACL008) Java Foundations Certified Junior Associate</t>
  </si>
  <si>
    <t>(CERTT001) CertTEC Aviation Mechanical Assembly</t>
  </si>
  <si>
    <t>(CERTT002) CertTEC Aviation Structures</t>
  </si>
  <si>
    <t>(CERTT003) CertTEC Basic Composites</t>
  </si>
  <si>
    <t>(CERTT004) CertTEC Basic Electricity and Electronics</t>
  </si>
  <si>
    <t>(NCATT003) Aerospace / Aircraft Assembly (AAA)</t>
  </si>
  <si>
    <t>(FLFBR007) Agriculture Associate Certification</t>
  </si>
  <si>
    <t>(FLFBR008) Forestry Specialist Certification</t>
  </si>
  <si>
    <t>(CINST001) C++ Certified Associate Programmer (CPA)</t>
  </si>
  <si>
    <t>(PROSO028) Certified Internet Web (CIW) Data Analyst</t>
  </si>
  <si>
    <t>(AMEDT006) Medical Laboratory Assistant (CMLA)</t>
  </si>
  <si>
    <t>(COMPT016) CompTIA Cybersecurity Analyst (CySA+)</t>
  </si>
  <si>
    <t>(NIASE077) ASE Entry-level - Auto: Automatic Transmission/Transaxle (AT)</t>
  </si>
  <si>
    <t>(NIASE078) ASE Entry-level - Auto: Automobile Service Technology (AS)</t>
  </si>
  <si>
    <t>(NIASE079) ASE Entry-level - Auto: Brakes (BR)</t>
  </si>
  <si>
    <t>(NIASE080) ASE Entry-level - Auto: Electrical/Electronic Systems (EE)</t>
  </si>
  <si>
    <t>(NIASE081) ASE Entry-level - Auto: Engine Performance (EP)</t>
  </si>
  <si>
    <t>(NIASE082) ASE Entry-level - Auto: Engine Repair (ER)</t>
  </si>
  <si>
    <t>(NIASE083) ASE Entry-level - Auto: Heating and Air Conditioning (AC)</t>
  </si>
  <si>
    <t>(NIASE084) ASE Entry-level - Auto: Manual Drive Train and Axles (MD)</t>
  </si>
  <si>
    <t>(NIASE085) ASE Entry-level - Auto: Suspension and Steering (SS)</t>
  </si>
  <si>
    <t>(NIASE086) ASE Entry-level - Collision: Mechanical and Electrical (ME)</t>
  </si>
  <si>
    <t>(NIASE087) ASE Entry-level - Collision: Non-structural Analysis and Damage Repair (NS)</t>
  </si>
  <si>
    <t>(NIASE088) ASE Entry-level - Collision: Painting and Refinishing (PR)</t>
  </si>
  <si>
    <t>(NIASE089) ASE Entry-level - Collision: Structural Analysis and Damage Repair (SR)</t>
  </si>
  <si>
    <t>(NIASE090) ASE Entry-level - Truck: Brakes (TB)</t>
  </si>
  <si>
    <t>(NIASE091) ASE Entry-level - Truck: Diesel Engines (DE)</t>
  </si>
  <si>
    <t>(NIASE092) ASE Entry-level - Truck: Electrical/Electronic Systems (TE)</t>
  </si>
  <si>
    <t>(NIASE093) ASE Entry-level - Truck: Steering &amp; Suspension (TS)</t>
  </si>
  <si>
    <t>(ADESK031) Autodesk Certified User - 3ds Max</t>
  </si>
  <si>
    <t>(FANUC001) FANUC Certified Robot Operator - 1 (FCR-01)</t>
  </si>
  <si>
    <t>(MICRO104) Microsoft Technology Associate (MTA) - Introduction to Programming Using JavaScript</t>
  </si>
  <si>
    <t>(MICRO105) Microsoft Technology Associate (MTA) - Introduction to Programming Using HTML and CSS</t>
  </si>
  <si>
    <t>(TBOOM004) Toon Boom Certified Associate (Harmony Advanced)</t>
  </si>
  <si>
    <t>(MICRO107) Microsoft Certified Solutions Expert (MCSE) - Data Management and Analytics</t>
  </si>
  <si>
    <t>(MICRO111) Microsoft Certified Solutions Developer (MCSD) - App Builder</t>
  </si>
  <si>
    <t>(ABCOP001) Certified Prosthetic (and/or) Orthotic Technician (CTPO)</t>
  </si>
  <si>
    <t>(NSTSA002) Certified Surgical First Assistant (CSFA)</t>
  </si>
  <si>
    <t>(COMPT017) CompTIA Advanced Security Practitioner (CASP)</t>
  </si>
  <si>
    <t>(NCSAF001) Certified Strength Coach</t>
  </si>
  <si>
    <t>(NCSAF002) Certified Personal Trainer</t>
  </si>
  <si>
    <t>(NCSAF003) Sport Nutrition Specialist</t>
  </si>
  <si>
    <t>(APICS001) Certified in Logistics, Transportation, and Distribution (CLTD)</t>
  </si>
  <si>
    <t>(NIFMS021) NIMS Industrial Technology Maintenance Level 1 Bundle (9 Exams)</t>
  </si>
  <si>
    <t>(CSCMP001) SCPro Fundamentals Bundle (8 exams)</t>
  </si>
  <si>
    <t>(FLFBR009) Agriculture Systems Associate Certification</t>
  </si>
  <si>
    <t>(FLFBR010) Natural Resources Specialist Certification</t>
  </si>
  <si>
    <t>(PROSO029) Certified Internet Web (CIW) User Interface Designer</t>
  </si>
  <si>
    <t>(AWELD003) AWS Certified Welder - FCAW Plate</t>
  </si>
  <si>
    <t>(AWELD004) AWS Certified Welder - GMAW Plate</t>
  </si>
  <si>
    <t>(AWELD005) AWS Certified Welder - GTAW Pipe (Carbon Steel)</t>
  </si>
  <si>
    <t>(AWELD006) AWS Certified Welder - GTAW Pipe (Stainless Steel to Carbon Steel)</t>
  </si>
  <si>
    <t>(AWELD007) AWS Certified Welder - GTAW Pipe (Stainless Steel)</t>
  </si>
  <si>
    <t>(AWELD008) AWS Certified Welder - GTAW Plate</t>
  </si>
  <si>
    <t>(AWELD009) AWS Certified Welder - GTAW/SMAW Pipe (Carbon Steel)</t>
  </si>
  <si>
    <t>(AWELD010) AWS Certified Welder - GTAW/SMAW Pipe (Chrome PWHT)</t>
  </si>
  <si>
    <t>(AWELD011) AWS Certified Welder - SMAW Pipe</t>
  </si>
  <si>
    <t>(AWELD012) AWS Certified Welder - SMAW Plate</t>
  </si>
  <si>
    <t>(COMPT018) CompTIA IT Fundamentals+</t>
  </si>
  <si>
    <t>(MICRO112) Microsoft Technology Associate (MTA) - Introduction to Programming Using Python</t>
  </si>
  <si>
    <t>(MICRO114) Microsoft Technology Associate (MTA) - Introduction to Programming Using Java</t>
  </si>
  <si>
    <t>(MICRO115) Microsoft Technology Associate (MTA) - Windows Server Administration Fundamentals</t>
  </si>
  <si>
    <t>(APPLE021) Apple App Development with Swift Certification Level 1</t>
  </si>
  <si>
    <t>(ADESK032) Autodesk Certified User - Fusion 360</t>
  </si>
  <si>
    <t>(AVIDT002) Avid Pro Tools Certified User</t>
  </si>
  <si>
    <t>(ICOEC005) EC-Council Cyber Forensics Associate</t>
  </si>
  <si>
    <t>(ICOEC006) EC-Council Ethical Hacker Associate</t>
  </si>
  <si>
    <t>(SALES001) Salesforce Certified Administrator</t>
  </si>
  <si>
    <t>(LINPI001) Linux Essentials 010</t>
  </si>
  <si>
    <t>(COMPT019) CompTIA PenTest+</t>
  </si>
  <si>
    <t>(AMAZN002) AWS Certified Cloud Practitioner</t>
  </si>
  <si>
    <t>(IASSC001) IASSC Certified Black Belt</t>
  </si>
  <si>
    <t>(ADOBE023) Adobe Certified Associate (ACA) Video Design Specialist (Requires two of the following: After Effects, Premiere Pro, Photoshop)</t>
  </si>
  <si>
    <t>(ADOBE025) Adobe Certified Associate (ACA) Web Design Specialist (Requires two of the following: Animate, Dreamweaver and Photoshop)</t>
  </si>
  <si>
    <t>(HBINS003) HBI Pre-Apprenticeship Certificate Training (PACT), Carpentry</t>
  </si>
  <si>
    <t>(HBINS004) HBI Pre-Apprenticeship Certificate Training (PACT), Core</t>
  </si>
  <si>
    <t>(HBINS005) HBI Pre-Apprenticeship Certificate Training (PACT), Core Green</t>
  </si>
  <si>
    <t>(HBINS006) HBI Pre-Apprenticeship Certificate Training (PACT), Electrical</t>
  </si>
  <si>
    <t>(PROSO030) Certified Internet Web (CIW) Data Analyst Specialist</t>
  </si>
  <si>
    <t>(PROSO031) Certified Internet Web (CIW) Social Media Strategist</t>
  </si>
  <si>
    <t>(PROSO032) Certified Internet Web (CIW) User Interface Designer</t>
  </si>
  <si>
    <t>(CISCO026) Cisco Certified Network Associate (CCNA)</t>
  </si>
  <si>
    <t>(ACFED006) Certified Fundamentals Cook</t>
  </si>
  <si>
    <t>(NRFSP002) HACCP Certification</t>
  </si>
  <si>
    <t>(NCFCT006) National Certified Insurance and Coding Specialist (NCICS)</t>
  </si>
  <si>
    <t>(NCFCT007) National Certified Medical Office Assistant (NCMOA)</t>
  </si>
  <si>
    <t>(NCFCT008) National Certified Patient Care Technician (NCPCT)</t>
  </si>
  <si>
    <t>(UNITY001) Unity Certified Associate</t>
  </si>
  <si>
    <t>(NIASE094) ASE Entry-level - Truck: Inspection, Maintenance, and Minor Repair (IM)</t>
  </si>
  <si>
    <t>(AMMSA001) Food Safety and Science Certification</t>
  </si>
  <si>
    <t>(BASFC001) Plant Science Certification</t>
  </si>
  <si>
    <t>(DUCKS001) Ecology Conservation and Management Certification</t>
  </si>
  <si>
    <t>(ELANC001) Fundamentals of Animal Science Certification</t>
  </si>
  <si>
    <t>(AMAZN003) AWS Certified Developer - Associate</t>
  </si>
  <si>
    <t>(AMSCP005) Medical Laboratory Scientist (MLS)</t>
  </si>
  <si>
    <t>(COMPT020) CompTIA Cloud Essentials+</t>
  </si>
  <si>
    <t>(ICOEC007) EC-Council Certified Incident Handler (ECIH)</t>
  </si>
  <si>
    <t>(ICOEC008) EC-Council Certified Network Defender (CND)</t>
  </si>
  <si>
    <t>(ICOEC009) EC-Council Certified Security Operations Center (SOC) Analyst (CSA)</t>
  </si>
  <si>
    <t>(HVACE015) HVAC Excellence Professional Level - Heat Pump Service</t>
  </si>
  <si>
    <t>(MICRO116) Windows Server Administration Fundamentals</t>
  </si>
  <si>
    <t>(MICRO117) Microsoft 365 Certified: Enterprise Administrator Expert</t>
  </si>
  <si>
    <t>(MICRO118) Microsoft 365 Certified: Modern Desktop Administrator Associate</t>
  </si>
  <si>
    <t>(MICRO119) Microsoft 365 Certified: Security Administrator Associate</t>
  </si>
  <si>
    <t>(MICRO120) Microsoft Certified: Azure Administrator Associate</t>
  </si>
  <si>
    <t>(MICRO121) Microsoft Certified: Azure AI Engineer Associate</t>
  </si>
  <si>
    <t>(MICRO122) Microsoft Certified: Power Platform Developer Associate</t>
  </si>
  <si>
    <t>(REDHT002) Red Hat Certified System Administrator (RHCSA) Certification</t>
  </si>
  <si>
    <t>(USINS003) Advanced Unmanned Safety: Level 2</t>
  </si>
  <si>
    <t>(USINS004) Advanced Unmanned System Operations (AUSO) Flight</t>
  </si>
  <si>
    <t>(USINS005) Advanced Unmanned System Operations (AUSO) Ground</t>
  </si>
  <si>
    <t>(PRMIN004) PMI Project Management Ready</t>
  </si>
  <si>
    <t>(KNOWL001) Python Coding Specialist</t>
  </si>
  <si>
    <t>(KNOWL002) WordPress Certified Editor</t>
  </si>
  <si>
    <t>(UNITY003) Unity Certified User: Artist</t>
  </si>
  <si>
    <t>(ADESK033) Autodesk Certified Associate in CAD for Mechanical Design</t>
  </si>
  <si>
    <t>(ADESK034) Autodesk Certified Associate in CAM 2.5 Axis Milling for Machinists</t>
  </si>
  <si>
    <t>(FLDEP008) Wastewater Treatment Plant Operator Level D</t>
  </si>
  <si>
    <t>(MICRO123) Microsoft 365 Certified: Fundamentals</t>
  </si>
  <si>
    <t>(MICRO124) Microsoft Certified: Azure AI Fundamentals</t>
  </si>
  <si>
    <t>(MICRO125) Microsoft Certified: Azure Data Fundamentals</t>
  </si>
  <si>
    <t>(MICRO126) Microsoft Certified: Azure Fundamentals</t>
  </si>
  <si>
    <t>(MICRO127) Microsoft Certified: Dynamics 365 Fundamentals</t>
  </si>
  <si>
    <t>(MICRO128) Microsoft Certified: Power Platform Fundamentals</t>
  </si>
  <si>
    <t>(INTUT002) Entrepreneurship &amp; Small Business</t>
  </si>
  <si>
    <t>(INTUT003) Master Entrepreneurship Certification</t>
  </si>
  <si>
    <t>(OEDGP001) PCAP – Certified Associate in Python Programming</t>
  </si>
  <si>
    <t>(ADOBE024) Adobe Certified Associate (ACA) Visual Design Specialist (Requires two of the following: Illustrator, InDesign, Photoshop)</t>
  </si>
  <si>
    <t>Marine Engine Repair</t>
  </si>
  <si>
    <t>All forms must be submitted by May 21, 2021 for consideration.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</si>
</sst>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1" x14ac:knownFonts="1">
    <font>
      <sz val="11"/>
      <color theme="1"/>
      <name val="Calibri"/>
      <family val="2"/>
      <scheme val="minor"/>
    </font>
    <font>
      <sz val="11"/>
      <color indexed="8"/>
      <name val="Calibri"/>
      <family val="2"/>
    </font>
    <font>
      <sz val="10"/>
      <color indexed="8"/>
      <name val="Calibri"/>
      <family val="2"/>
    </font>
    <font>
      <sz val="10"/>
      <color indexed="8"/>
      <name val="Arial"/>
      <family val="2"/>
    </font>
    <font>
      <sz val="11"/>
      <color indexed="8"/>
      <name val="Arial"/>
      <family val="2"/>
    </font>
    <font>
      <sz val="8"/>
      <name val="Calibri"/>
      <family val="2"/>
    </font>
    <font>
      <b/>
      <sz val="11"/>
      <color indexed="10"/>
      <name val="Calibri"/>
      <family val="2"/>
    </font>
    <font>
      <sz val="9"/>
      <color indexed="8"/>
      <name val="Calibri"/>
      <family val="2"/>
    </font>
    <font>
      <sz val="10"/>
      <color indexed="8"/>
      <name val="Arial"/>
      <family val="2"/>
    </font>
    <font>
      <sz val="10"/>
      <color indexed="8"/>
      <name val="Arial"/>
      <family val="2"/>
    </font>
    <font>
      <b/>
      <sz val="10"/>
      <color indexed="9"/>
      <name val="Arial"/>
      <family val="2"/>
    </font>
    <font>
      <b/>
      <vertAlign val="superscript"/>
      <sz val="10"/>
      <color indexed="9"/>
      <name val="Arial"/>
      <family val="2"/>
    </font>
    <font>
      <sz val="10"/>
      <name val="Arial"/>
      <family val="2"/>
    </font>
    <font>
      <sz val="10"/>
      <color indexed="8"/>
      <name val="Arial"/>
      <family val="2"/>
    </font>
    <font>
      <b/>
      <sz val="14"/>
      <color indexed="8"/>
      <name val="Arial"/>
      <family val="2"/>
    </font>
    <font>
      <b/>
      <sz val="12"/>
      <color indexed="8"/>
      <name val="Arial"/>
      <family val="2"/>
    </font>
    <font>
      <sz val="11"/>
      <name val="Arial"/>
      <family val="2"/>
    </font>
    <font>
      <u/>
      <sz val="11"/>
      <color indexed="8"/>
      <name val="Arial"/>
      <family val="2"/>
    </font>
    <font>
      <b/>
      <u/>
      <sz val="12"/>
      <color indexed="8"/>
      <name val="Arial"/>
      <family val="2"/>
    </font>
    <font>
      <b/>
      <sz val="12"/>
      <name val="Arial"/>
      <family val="2"/>
    </font>
    <font>
      <b/>
      <i/>
      <sz val="12"/>
      <name val="Arial"/>
      <family val="2"/>
    </font>
    <font>
      <b/>
      <sz val="14"/>
      <name val="Arial"/>
      <family val="2"/>
    </font>
    <font>
      <sz val="12"/>
      <color indexed="8"/>
      <name val="Arial"/>
      <family val="2"/>
    </font>
    <font>
      <sz val="12"/>
      <name val="Arial"/>
      <family val="2"/>
    </font>
    <font>
      <sz val="11"/>
      <color theme="0"/>
      <name val="Calibri"/>
      <family val="2"/>
      <scheme val="minor"/>
    </font>
    <font>
      <u/>
      <sz val="11"/>
      <color theme="10"/>
      <name val="Calibri"/>
      <family val="2"/>
    </font>
    <font>
      <sz val="10"/>
      <color theme="1"/>
      <name val="Arial"/>
      <family val="2"/>
    </font>
    <font>
      <b/>
      <sz val="11"/>
      <color theme="1"/>
      <name val="Calibri"/>
      <family val="2"/>
      <scheme val="minor"/>
    </font>
    <font>
      <sz val="10"/>
      <color theme="1"/>
      <name val="Calibri"/>
      <family val="2"/>
      <scheme val="minor"/>
    </font>
    <font>
      <sz val="9"/>
      <color theme="1"/>
      <name val="Calibri"/>
      <family val="2"/>
      <scheme val="minor"/>
    </font>
    <font>
      <sz val="11"/>
      <name val="Calibri"/>
      <family val="2"/>
      <scheme val="minor"/>
    </font>
    <font>
      <sz val="10"/>
      <color indexed="8"/>
      <name val="Calibri"/>
      <family val="2"/>
      <scheme val="minor"/>
    </font>
    <font>
      <sz val="10"/>
      <name val="Calibri"/>
      <family val="2"/>
      <scheme val="minor"/>
    </font>
    <font>
      <sz val="11"/>
      <color theme="1"/>
      <name val="Arial"/>
      <family val="2"/>
    </font>
    <font>
      <b/>
      <sz val="14"/>
      <color rgb="FF7030A0"/>
      <name val="Calibri"/>
      <family val="2"/>
      <scheme val="minor"/>
    </font>
    <font>
      <b/>
      <sz val="10"/>
      <color rgb="FFFF0000"/>
      <name val="Arial"/>
      <family val="2"/>
    </font>
    <font>
      <b/>
      <sz val="14"/>
      <color theme="1"/>
      <name val="Arial"/>
      <family val="2"/>
    </font>
    <font>
      <b/>
      <sz val="11"/>
      <color theme="1"/>
      <name val="Arial"/>
      <family val="2"/>
    </font>
    <font>
      <b/>
      <sz val="10"/>
      <color theme="1"/>
      <name val="Calibri"/>
      <family val="2"/>
      <scheme val="minor"/>
    </font>
    <font>
      <b/>
      <sz val="11"/>
      <color theme="0"/>
      <name val="Calibri"/>
      <family val="2"/>
      <scheme val="minor"/>
    </font>
    <font>
      <sz val="11"/>
      <color theme="0"/>
      <name val="Calibri"/>
      <family val="2"/>
    </font>
  </fonts>
  <fills count="10">
    <fill>
      <patternFill patternType="none"/>
    </fill>
    <fill>
      <patternFill patternType="gray125"/>
    </fill>
    <fill>
      <patternFill patternType="solid">
        <fgColor indexed="22"/>
        <bgColor indexed="0"/>
      </patternFill>
    </fill>
    <fill>
      <patternFill patternType="solid">
        <fgColor indexed="18"/>
        <bgColor indexed="64"/>
      </patternFill>
    </fill>
    <fill>
      <patternFill patternType="solid">
        <fgColor theme="4" tint="0.79998168889431442"/>
        <bgColor indexed="64"/>
      </patternFill>
    </fill>
    <fill>
      <patternFill patternType="solid">
        <fgColor theme="8" tint="0.59999389629810485"/>
        <bgColor indexed="64"/>
      </patternFill>
    </fill>
    <fill>
      <patternFill patternType="solid">
        <fgColor theme="3" tint="0.59999389629810485"/>
        <bgColor indexed="64"/>
      </patternFill>
    </fill>
    <fill>
      <patternFill patternType="solid">
        <fgColor theme="7" tint="0.59999389629810485"/>
        <bgColor indexed="64"/>
      </patternFill>
    </fill>
    <fill>
      <patternFill patternType="solid">
        <fgColor theme="9"/>
        <bgColor indexed="0"/>
      </patternFill>
    </fill>
    <fill>
      <patternFill patternType="solid">
        <fgColor theme="7" tint="0.59999389629810485"/>
        <bgColor indexed="0"/>
      </patternFill>
    </fill>
  </fills>
  <borders count="16">
    <border>
      <left/>
      <right/>
      <top/>
      <bottom/>
      <diagonal/>
    </border>
    <border>
      <left style="thin">
        <color indexed="22"/>
      </left>
      <right style="thin">
        <color indexed="22"/>
      </right>
      <top style="thin">
        <color indexed="22"/>
      </top>
      <bottom style="thin">
        <color indexed="22"/>
      </bottom>
      <diagonal/>
    </border>
    <border>
      <left style="thin">
        <color indexed="8"/>
      </left>
      <right style="thin">
        <color indexed="8"/>
      </right>
      <top style="thin">
        <color indexed="8"/>
      </top>
      <bottom style="thin">
        <color indexed="8"/>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64"/>
      </left>
      <right style="thin">
        <color indexed="64"/>
      </right>
      <top style="thin">
        <color indexed="64"/>
      </top>
      <bottom style="thin">
        <color indexed="64"/>
      </bottom>
      <diagonal/>
    </border>
    <border>
      <left style="thin">
        <color indexed="8"/>
      </left>
      <right style="thin">
        <color indexed="8"/>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right/>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diagonal/>
    </border>
    <border>
      <left style="thin">
        <color theme="0" tint="-0.499984740745262"/>
      </left>
      <right style="thin">
        <color theme="0" tint="-0.499984740745262"/>
      </right>
      <top/>
      <bottom style="thin">
        <color theme="0" tint="-0.499984740745262"/>
      </bottom>
      <diagonal/>
    </border>
  </borders>
  <cellStyleXfs count="11">
    <xf numFmtId="0" fontId="0" fillId="0" borderId="0"/>
    <xf numFmtId="0" fontId="25" fillId="0" borderId="0" applyNumberFormat="0" applyFill="0" applyBorder="0" applyAlignment="0" applyProtection="0">
      <alignment vertical="top"/>
      <protection locked="0"/>
    </xf>
    <xf numFmtId="0" fontId="12" fillId="0" borderId="0"/>
    <xf numFmtId="0" fontId="26" fillId="0" borderId="0"/>
    <xf numFmtId="0" fontId="3" fillId="0" borderId="0"/>
    <xf numFmtId="0" fontId="3" fillId="0" borderId="0"/>
    <xf numFmtId="0" fontId="3" fillId="0" borderId="0"/>
    <xf numFmtId="0" fontId="9" fillId="0" borderId="0"/>
    <xf numFmtId="0" fontId="13" fillId="0" borderId="0"/>
    <xf numFmtId="0" fontId="3" fillId="0" borderId="0"/>
    <xf numFmtId="0" fontId="8" fillId="0" borderId="0"/>
  </cellStyleXfs>
  <cellXfs count="156">
    <xf numFmtId="0" fontId="0" fillId="0" borderId="0" xfId="0"/>
    <xf numFmtId="0" fontId="4" fillId="2" borderId="2" xfId="9" applyFont="1" applyFill="1" applyBorder="1" applyAlignment="1">
      <alignment horizontal="center"/>
    </xf>
    <xf numFmtId="0" fontId="4" fillId="0" borderId="1" xfId="9" applyFont="1" applyFill="1" applyBorder="1" applyAlignment="1">
      <alignment wrapText="1"/>
    </xf>
    <xf numFmtId="0" fontId="4" fillId="0" borderId="3" xfId="9" applyFont="1" applyFill="1" applyBorder="1" applyAlignment="1">
      <alignment wrapText="1"/>
    </xf>
    <xf numFmtId="0" fontId="0" fillId="0" borderId="0" xfId="0" applyFill="1"/>
    <xf numFmtId="14" fontId="0" fillId="0" borderId="0" xfId="0" applyNumberFormat="1"/>
    <xf numFmtId="0" fontId="1" fillId="0" borderId="1" xfId="6" applyFont="1" applyFill="1" applyBorder="1" applyAlignment="1">
      <alignment wrapText="1"/>
    </xf>
    <xf numFmtId="0" fontId="28" fillId="0" borderId="0" xfId="0" applyFont="1"/>
    <xf numFmtId="0" fontId="29" fillId="0" borderId="0" xfId="0" applyFont="1"/>
    <xf numFmtId="0" fontId="7" fillId="2" borderId="2" xfId="10" applyFont="1" applyFill="1" applyBorder="1" applyAlignment="1">
      <alignment horizontal="center"/>
    </xf>
    <xf numFmtId="0" fontId="7" fillId="2" borderId="0" xfId="10" applyFont="1" applyFill="1" applyBorder="1" applyAlignment="1">
      <alignment horizontal="center"/>
    </xf>
    <xf numFmtId="0" fontId="0" fillId="0" borderId="0" xfId="0" applyProtection="1"/>
    <xf numFmtId="0" fontId="0" fillId="0" borderId="0" xfId="0" applyAlignment="1" applyProtection="1">
      <alignment vertical="top"/>
    </xf>
    <xf numFmtId="0" fontId="0" fillId="0" borderId="0" xfId="0" applyFill="1" applyProtection="1"/>
    <xf numFmtId="0" fontId="30" fillId="0" borderId="0" xfId="0" applyFont="1" applyProtection="1"/>
    <xf numFmtId="0" fontId="30" fillId="0" borderId="0" xfId="0" applyFont="1" applyAlignment="1" applyProtection="1">
      <alignment vertical="top"/>
    </xf>
    <xf numFmtId="0" fontId="30" fillId="0" borderId="0" xfId="0" applyFont="1" applyFill="1" applyProtection="1"/>
    <xf numFmtId="0" fontId="24" fillId="0" borderId="0" xfId="0" applyFont="1" applyProtection="1"/>
    <xf numFmtId="0" fontId="24" fillId="0" borderId="0" xfId="0" applyFont="1" applyFill="1" applyProtection="1"/>
    <xf numFmtId="0" fontId="7" fillId="0" borderId="1" xfId="7" applyFont="1" applyFill="1" applyBorder="1" applyAlignment="1">
      <alignment wrapText="1"/>
    </xf>
    <xf numFmtId="0" fontId="27" fillId="4" borderId="7" xfId="0" applyFont="1" applyFill="1" applyBorder="1" applyAlignment="1">
      <alignment vertical="center"/>
    </xf>
    <xf numFmtId="0" fontId="0" fillId="0" borderId="0" xfId="0" applyFont="1" applyAlignment="1">
      <alignment vertical="center"/>
    </xf>
    <xf numFmtId="0" fontId="0" fillId="0" borderId="0" xfId="0" applyAlignment="1">
      <alignment vertical="center"/>
    </xf>
    <xf numFmtId="0" fontId="28" fillId="0" borderId="0" xfId="0" applyFont="1" applyAlignment="1">
      <alignment vertical="center"/>
    </xf>
    <xf numFmtId="0" fontId="7" fillId="2" borderId="2" xfId="10" applyFont="1" applyFill="1" applyBorder="1" applyAlignment="1">
      <alignment horizontal="center" vertical="center"/>
    </xf>
    <xf numFmtId="0" fontId="29" fillId="0" borderId="0" xfId="0" applyFont="1" applyAlignment="1">
      <alignment vertical="center"/>
    </xf>
    <xf numFmtId="0" fontId="7" fillId="0" borderId="1" xfId="7" applyFont="1" applyFill="1" applyBorder="1" applyAlignment="1">
      <alignment vertical="center" wrapText="1"/>
    </xf>
    <xf numFmtId="0" fontId="2" fillId="0" borderId="1" xfId="4" applyFont="1" applyFill="1" applyBorder="1" applyAlignment="1">
      <alignment vertical="center" wrapText="1"/>
    </xf>
    <xf numFmtId="0" fontId="10" fillId="3" borderId="5" xfId="0" applyFont="1" applyFill="1" applyBorder="1" applyAlignment="1">
      <alignment horizontal="center" vertical="center" wrapText="1"/>
    </xf>
    <xf numFmtId="0" fontId="31" fillId="0" borderId="5" xfId="5" applyFont="1" applyFill="1" applyBorder="1" applyAlignment="1">
      <alignment vertical="center" wrapText="1"/>
    </xf>
    <xf numFmtId="0" fontId="31" fillId="0" borderId="5" xfId="5" applyFont="1" applyFill="1" applyBorder="1" applyAlignment="1">
      <alignment horizontal="center" vertical="center" wrapText="1"/>
    </xf>
    <xf numFmtId="0" fontId="28" fillId="0" borderId="5" xfId="0" applyFont="1" applyFill="1" applyBorder="1" applyAlignment="1">
      <alignment horizontal="center" vertical="center" wrapText="1"/>
    </xf>
    <xf numFmtId="0" fontId="32" fillId="0" borderId="5" xfId="5" applyFont="1" applyFill="1" applyBorder="1" applyAlignment="1">
      <alignment vertical="center" wrapText="1"/>
    </xf>
    <xf numFmtId="0" fontId="3" fillId="0" borderId="5" xfId="5" applyFont="1" applyFill="1" applyBorder="1" applyAlignment="1">
      <alignment vertical="center" wrapText="1"/>
    </xf>
    <xf numFmtId="0" fontId="32" fillId="0" borderId="5" xfId="5" applyFont="1" applyFill="1" applyBorder="1" applyAlignment="1">
      <alignment horizontal="center" vertical="center" wrapText="1"/>
    </xf>
    <xf numFmtId="0" fontId="32" fillId="0" borderId="5" xfId="0" applyFont="1" applyFill="1" applyBorder="1" applyAlignment="1">
      <alignment horizontal="center" vertical="center" wrapText="1"/>
    </xf>
    <xf numFmtId="0" fontId="3" fillId="0" borderId="5" xfId="5" applyFont="1" applyFill="1" applyBorder="1" applyAlignment="1">
      <alignment horizontal="center" vertical="center" wrapText="1"/>
    </xf>
    <xf numFmtId="0" fontId="26" fillId="0" borderId="5" xfId="0" applyFont="1" applyFill="1" applyBorder="1" applyAlignment="1">
      <alignment horizontal="center" vertical="center" wrapText="1"/>
    </xf>
    <xf numFmtId="0" fontId="2" fillId="0" borderId="0" xfId="4" applyFont="1" applyFill="1" applyBorder="1" applyAlignment="1">
      <alignment vertical="center" wrapText="1"/>
    </xf>
    <xf numFmtId="0" fontId="4" fillId="0" borderId="0" xfId="9" applyFont="1" applyFill="1" applyBorder="1" applyAlignment="1">
      <alignment horizontal="center"/>
    </xf>
    <xf numFmtId="0" fontId="29" fillId="0" borderId="0" xfId="0" applyFont="1" applyFill="1"/>
    <xf numFmtId="0" fontId="27" fillId="0" borderId="7" xfId="0" applyFont="1" applyFill="1" applyBorder="1"/>
    <xf numFmtId="0" fontId="27" fillId="0" borderId="0" xfId="0" applyFont="1" applyFill="1" applyBorder="1"/>
    <xf numFmtId="0" fontId="0" fillId="0" borderId="0" xfId="0" applyFont="1" applyFill="1"/>
    <xf numFmtId="0" fontId="28" fillId="0" borderId="1" xfId="0" applyFont="1" applyFill="1" applyBorder="1"/>
    <xf numFmtId="0" fontId="28" fillId="0" borderId="4" xfId="0" applyFont="1" applyFill="1" applyBorder="1"/>
    <xf numFmtId="0" fontId="28" fillId="0" borderId="0" xfId="0" applyNumberFormat="1" applyFont="1" applyFill="1"/>
    <xf numFmtId="0" fontId="28" fillId="0" borderId="0" xfId="0" applyFont="1" applyFill="1"/>
    <xf numFmtId="0" fontId="28" fillId="5" borderId="0" xfId="0" applyFont="1" applyFill="1"/>
    <xf numFmtId="0" fontId="0" fillId="5" borderId="0" xfId="0" applyFill="1"/>
    <xf numFmtId="0" fontId="14" fillId="0" borderId="0" xfId="0" applyFont="1" applyAlignment="1" applyProtection="1">
      <alignment horizontal="center" wrapText="1"/>
    </xf>
    <xf numFmtId="0" fontId="33" fillId="0" borderId="8" xfId="0" applyFont="1" applyFill="1" applyBorder="1" applyAlignment="1" applyProtection="1">
      <alignment horizontal="left" vertical="center"/>
      <protection locked="0"/>
    </xf>
    <xf numFmtId="49" fontId="29" fillId="0" borderId="0" xfId="0" applyNumberFormat="1" applyFont="1" applyFill="1"/>
    <xf numFmtId="0" fontId="1" fillId="2" borderId="2" xfId="8" applyFont="1" applyFill="1" applyBorder="1" applyAlignment="1">
      <alignment horizontal="center"/>
    </xf>
    <xf numFmtId="0" fontId="1" fillId="0" borderId="0" xfId="8" applyFont="1" applyFill="1" applyBorder="1" applyAlignment="1">
      <alignment wrapText="1"/>
    </xf>
    <xf numFmtId="0" fontId="1" fillId="0" borderId="1" xfId="8" applyFont="1" applyFill="1" applyBorder="1" applyAlignment="1">
      <alignment wrapText="1"/>
    </xf>
    <xf numFmtId="0" fontId="28" fillId="0" borderId="1" xfId="0" applyFont="1" applyBorder="1"/>
    <xf numFmtId="0" fontId="28" fillId="0" borderId="0" xfId="0" applyFont="1" applyBorder="1"/>
    <xf numFmtId="0" fontId="1" fillId="0" borderId="2" xfId="8" applyFont="1" applyFill="1" applyBorder="1" applyAlignment="1">
      <alignment horizontal="center"/>
    </xf>
    <xf numFmtId="0" fontId="27" fillId="4" borderId="7" xfId="0" applyFont="1" applyFill="1" applyBorder="1" applyAlignment="1">
      <alignment vertical="center" wrapText="1"/>
    </xf>
    <xf numFmtId="0" fontId="28" fillId="0" borderId="1" xfId="0" applyFont="1" applyBorder="1" applyAlignment="1">
      <alignment wrapText="1"/>
    </xf>
    <xf numFmtId="0" fontId="28" fillId="0" borderId="0" xfId="0" applyFont="1" applyAlignment="1">
      <alignment wrapText="1"/>
    </xf>
    <xf numFmtId="0" fontId="28" fillId="0" borderId="0" xfId="0" applyFont="1" applyBorder="1" applyAlignment="1">
      <alignment wrapText="1"/>
    </xf>
    <xf numFmtId="0" fontId="38" fillId="4" borderId="7" xfId="0" applyFont="1" applyFill="1" applyBorder="1" applyAlignment="1">
      <alignment vertical="center" wrapText="1"/>
    </xf>
    <xf numFmtId="0" fontId="28" fillId="0" borderId="0" xfId="0" applyFont="1" applyFill="1" applyAlignment="1">
      <alignment wrapText="1"/>
    </xf>
    <xf numFmtId="0" fontId="1" fillId="8" borderId="2" xfId="8" applyFont="1" applyFill="1" applyBorder="1" applyAlignment="1">
      <alignment horizontal="center"/>
    </xf>
    <xf numFmtId="0" fontId="1" fillId="9" borderId="6" xfId="8" applyFont="1" applyFill="1" applyBorder="1" applyAlignment="1">
      <alignment horizontal="center"/>
    </xf>
    <xf numFmtId="0" fontId="0" fillId="0" borderId="0" xfId="0" applyAlignment="1">
      <alignment wrapText="1"/>
    </xf>
    <xf numFmtId="0" fontId="1" fillId="8" borderId="2" xfId="8" applyFont="1" applyFill="1" applyBorder="1" applyAlignment="1">
      <alignment horizontal="center" wrapText="1"/>
    </xf>
    <xf numFmtId="49" fontId="28" fillId="0" borderId="1" xfId="0" applyNumberFormat="1" applyFont="1" applyFill="1" applyBorder="1"/>
    <xf numFmtId="49" fontId="1" fillId="0" borderId="0" xfId="8" applyNumberFormat="1" applyFont="1" applyFill="1" applyBorder="1" applyAlignment="1">
      <alignment wrapText="1"/>
    </xf>
    <xf numFmtId="49" fontId="1" fillId="0" borderId="1" xfId="8" applyNumberFormat="1" applyFont="1" applyFill="1" applyBorder="1" applyAlignment="1">
      <alignment wrapText="1"/>
    </xf>
    <xf numFmtId="0" fontId="40" fillId="0" borderId="0" xfId="0" applyFont="1" applyFill="1" applyProtection="1"/>
    <xf numFmtId="0" fontId="40" fillId="0" borderId="0" xfId="0" applyFont="1" applyFill="1" applyAlignment="1" applyProtection="1">
      <alignment vertical="top"/>
    </xf>
    <xf numFmtId="0" fontId="24" fillId="0" borderId="0" xfId="0" applyFont="1" applyAlignment="1" applyProtection="1">
      <alignment vertical="top"/>
    </xf>
    <xf numFmtId="0" fontId="39" fillId="0" borderId="0" xfId="0" applyFont="1" applyProtection="1"/>
    <xf numFmtId="0" fontId="24" fillId="0" borderId="0" xfId="0" applyFont="1" applyBorder="1" applyProtection="1"/>
    <xf numFmtId="0" fontId="39" fillId="0" borderId="0" xfId="0" applyFont="1" applyFill="1" applyProtection="1"/>
    <xf numFmtId="0" fontId="40" fillId="0" borderId="0" xfId="0" applyFont="1" applyFill="1" applyAlignment="1" applyProtection="1">
      <alignment horizontal="right"/>
    </xf>
    <xf numFmtId="0" fontId="34" fillId="0" borderId="9" xfId="0" applyFont="1" applyBorder="1" applyAlignment="1" applyProtection="1">
      <alignment horizontal="left"/>
    </xf>
    <xf numFmtId="0" fontId="34" fillId="0" borderId="10" xfId="0" applyFont="1" applyBorder="1" applyAlignment="1" applyProtection="1">
      <alignment horizontal="left"/>
    </xf>
    <xf numFmtId="0" fontId="34" fillId="0" borderId="11" xfId="0" applyFont="1" applyBorder="1" applyAlignment="1" applyProtection="1">
      <alignment horizontal="left"/>
    </xf>
    <xf numFmtId="0" fontId="33" fillId="0" borderId="9" xfId="0" applyFont="1" applyBorder="1" applyAlignment="1" applyProtection="1">
      <alignment horizontal="left" vertical="center"/>
      <protection locked="0"/>
    </xf>
    <xf numFmtId="0" fontId="33" fillId="0" borderId="10" xfId="0" applyFont="1" applyBorder="1" applyAlignment="1" applyProtection="1">
      <alignment horizontal="left" vertical="center"/>
      <protection locked="0"/>
    </xf>
    <xf numFmtId="0" fontId="33" fillId="0" borderId="11" xfId="0" applyFont="1" applyBorder="1" applyAlignment="1" applyProtection="1">
      <alignment horizontal="left" vertical="center"/>
      <protection locked="0"/>
    </xf>
    <xf numFmtId="0" fontId="33" fillId="0" borderId="8" xfId="0" applyFont="1" applyBorder="1" applyAlignment="1" applyProtection="1">
      <alignment horizontal="right" vertical="top" wrapText="1"/>
    </xf>
    <xf numFmtId="0" fontId="33" fillId="0" borderId="8" xfId="0" applyFont="1" applyBorder="1" applyAlignment="1" applyProtection="1">
      <alignment horizontal="right"/>
    </xf>
    <xf numFmtId="0" fontId="33" fillId="0" borderId="9" xfId="0" applyFont="1" applyBorder="1" applyAlignment="1" applyProtection="1">
      <alignment horizontal="right" vertical="center" wrapText="1"/>
    </xf>
    <xf numFmtId="0" fontId="33" fillId="0" borderId="11" xfId="0" applyFont="1" applyBorder="1" applyAlignment="1" applyProtection="1">
      <alignment horizontal="right" vertical="center" wrapText="1"/>
    </xf>
    <xf numFmtId="0" fontId="14" fillId="6" borderId="9" xfId="0" applyFont="1" applyFill="1" applyBorder="1" applyAlignment="1" applyProtection="1">
      <alignment horizontal="left" vertical="center" wrapText="1"/>
    </xf>
    <xf numFmtId="0" fontId="36" fillId="6" borderId="10" xfId="0" applyFont="1" applyFill="1" applyBorder="1" applyAlignment="1" applyProtection="1">
      <alignment horizontal="left" vertical="center"/>
    </xf>
    <xf numFmtId="0" fontId="36" fillId="6" borderId="11" xfId="0" applyFont="1" applyFill="1" applyBorder="1" applyAlignment="1" applyProtection="1">
      <alignment horizontal="left" vertical="center"/>
    </xf>
    <xf numFmtId="0" fontId="21" fillId="7" borderId="9" xfId="0" applyFont="1" applyFill="1" applyBorder="1" applyAlignment="1" applyProtection="1">
      <alignment horizontal="left" vertical="center" wrapText="1"/>
    </xf>
    <xf numFmtId="0" fontId="21" fillId="7" borderId="10" xfId="0" applyFont="1" applyFill="1" applyBorder="1" applyAlignment="1" applyProtection="1">
      <alignment horizontal="left" vertical="center"/>
    </xf>
    <xf numFmtId="0" fontId="21" fillId="7" borderId="11" xfId="0" applyFont="1" applyFill="1" applyBorder="1" applyAlignment="1" applyProtection="1">
      <alignment horizontal="left" vertical="center"/>
    </xf>
    <xf numFmtId="0" fontId="33" fillId="0" borderId="9" xfId="0" applyFont="1" applyBorder="1" applyAlignment="1" applyProtection="1">
      <alignment horizontal="right" wrapText="1"/>
    </xf>
    <xf numFmtId="0" fontId="33" fillId="0" borderId="10" xfId="0" applyFont="1" applyBorder="1" applyAlignment="1" applyProtection="1">
      <alignment horizontal="right" wrapText="1"/>
    </xf>
    <xf numFmtId="0" fontId="33" fillId="0" borderId="11" xfId="0" applyFont="1" applyBorder="1" applyAlignment="1" applyProtection="1">
      <alignment horizontal="right" wrapText="1"/>
    </xf>
    <xf numFmtId="0" fontId="37" fillId="0" borderId="9" xfId="0" applyFont="1" applyFill="1" applyBorder="1" applyAlignment="1" applyProtection="1">
      <alignment horizontal="left" vertical="top" wrapText="1"/>
      <protection locked="0"/>
    </xf>
    <xf numFmtId="0" fontId="37" fillId="0" borderId="10" xfId="0" applyFont="1" applyFill="1" applyBorder="1" applyAlignment="1" applyProtection="1">
      <alignment horizontal="left" vertical="top" wrapText="1"/>
      <protection locked="0"/>
    </xf>
    <xf numFmtId="0" fontId="37" fillId="0" borderId="11" xfId="0" applyFont="1" applyFill="1" applyBorder="1" applyAlignment="1" applyProtection="1">
      <alignment horizontal="left" vertical="top" wrapText="1"/>
      <protection locked="0"/>
    </xf>
    <xf numFmtId="0" fontId="33" fillId="0" borderId="8" xfId="0" applyFont="1" applyBorder="1" applyAlignment="1" applyProtection="1">
      <alignment horizontal="right" wrapText="1"/>
    </xf>
    <xf numFmtId="0" fontId="16" fillId="6" borderId="9" xfId="0" applyFont="1" applyFill="1" applyBorder="1" applyAlignment="1" applyProtection="1">
      <alignment horizontal="left" wrapText="1"/>
    </xf>
    <xf numFmtId="0" fontId="16" fillId="6" borderId="10" xfId="0" applyFont="1" applyFill="1" applyBorder="1" applyAlignment="1" applyProtection="1">
      <alignment horizontal="left" wrapText="1"/>
    </xf>
    <xf numFmtId="0" fontId="16" fillId="6" borderId="11" xfId="0" applyFont="1" applyFill="1" applyBorder="1" applyAlignment="1" applyProtection="1">
      <alignment horizontal="left" wrapText="1"/>
    </xf>
    <xf numFmtId="0" fontId="36" fillId="7" borderId="13" xfId="0" applyFont="1" applyFill="1" applyBorder="1" applyAlignment="1" applyProtection="1">
      <alignment horizontal="center" vertical="center" wrapText="1"/>
    </xf>
    <xf numFmtId="0" fontId="36" fillId="7" borderId="14" xfId="0" applyFont="1" applyFill="1" applyBorder="1" applyAlignment="1" applyProtection="1">
      <alignment horizontal="center" vertical="center" wrapText="1"/>
    </xf>
    <xf numFmtId="0" fontId="35" fillId="0" borderId="9" xfId="0" applyFont="1" applyBorder="1" applyAlignment="1" applyProtection="1">
      <alignment horizontal="left" vertical="top" wrapText="1"/>
    </xf>
    <xf numFmtId="0" fontId="35" fillId="0" borderId="10" xfId="0" applyFont="1" applyBorder="1" applyAlignment="1" applyProtection="1">
      <alignment horizontal="left" vertical="top" wrapText="1"/>
    </xf>
    <xf numFmtId="0" fontId="35" fillId="0" borderId="11" xfId="0" applyFont="1" applyBorder="1" applyAlignment="1" applyProtection="1">
      <alignment horizontal="left" vertical="top" wrapText="1"/>
    </xf>
    <xf numFmtId="0" fontId="33" fillId="0" borderId="9" xfId="0" applyFont="1" applyBorder="1" applyAlignment="1" applyProtection="1">
      <alignment horizontal="left" vertical="top" wrapText="1"/>
      <protection locked="0"/>
    </xf>
    <xf numFmtId="0" fontId="33" fillId="0" borderId="10" xfId="0" applyFont="1" applyBorder="1" applyAlignment="1" applyProtection="1">
      <alignment horizontal="left" vertical="top" wrapText="1"/>
      <protection locked="0"/>
    </xf>
    <xf numFmtId="0" fontId="33" fillId="0" borderId="11" xfId="0" applyFont="1" applyBorder="1" applyAlignment="1" applyProtection="1">
      <alignment horizontal="left" vertical="top" wrapText="1"/>
      <protection locked="0"/>
    </xf>
    <xf numFmtId="0" fontId="36" fillId="6" borderId="13" xfId="0" applyFont="1" applyFill="1" applyBorder="1" applyAlignment="1" applyProtection="1">
      <alignment horizontal="center" vertical="center"/>
    </xf>
    <xf numFmtId="0" fontId="36" fillId="6" borderId="14" xfId="0" applyFont="1" applyFill="1" applyBorder="1" applyAlignment="1" applyProtection="1">
      <alignment horizontal="center" vertical="center"/>
    </xf>
    <xf numFmtId="0" fontId="36" fillId="6" borderId="15" xfId="0" applyFont="1" applyFill="1" applyBorder="1" applyAlignment="1" applyProtection="1">
      <alignment horizontal="center" vertical="center"/>
    </xf>
    <xf numFmtId="0" fontId="33" fillId="0" borderId="8" xfId="0" applyFont="1" applyBorder="1" applyAlignment="1" applyProtection="1">
      <alignment horizontal="left" vertical="top" wrapText="1"/>
    </xf>
    <xf numFmtId="0" fontId="33" fillId="0" borderId="8" xfId="0" applyFont="1" applyFill="1" applyBorder="1" applyAlignment="1" applyProtection="1">
      <alignment horizontal="left"/>
      <protection locked="0"/>
    </xf>
    <xf numFmtId="0" fontId="33" fillId="0" borderId="9" xfId="0" applyFont="1" applyBorder="1" applyAlignment="1" applyProtection="1">
      <alignment horizontal="left" vertical="top" wrapText="1"/>
    </xf>
    <xf numFmtId="0" fontId="33" fillId="0" borderId="10" xfId="0" applyFont="1" applyBorder="1" applyAlignment="1" applyProtection="1">
      <alignment horizontal="left" vertical="top" wrapText="1"/>
    </xf>
    <xf numFmtId="0" fontId="33" fillId="0" borderId="11" xfId="0" applyFont="1" applyBorder="1" applyAlignment="1" applyProtection="1">
      <alignment horizontal="left" vertical="top" wrapText="1"/>
    </xf>
    <xf numFmtId="0" fontId="33" fillId="0" borderId="9" xfId="0" applyFont="1" applyBorder="1" applyAlignment="1" applyProtection="1">
      <alignment horizontal="left" vertical="top"/>
      <protection locked="0"/>
    </xf>
    <xf numFmtId="0" fontId="33" fillId="0" borderId="10" xfId="0" applyFont="1" applyBorder="1" applyAlignment="1" applyProtection="1">
      <alignment horizontal="left" vertical="top"/>
      <protection locked="0"/>
    </xf>
    <xf numFmtId="0" fontId="33" fillId="0" borderId="11" xfId="0" applyFont="1" applyBorder="1" applyAlignment="1" applyProtection="1">
      <alignment horizontal="left" vertical="top"/>
      <protection locked="0"/>
    </xf>
    <xf numFmtId="0" fontId="33" fillId="0" borderId="8" xfId="0" applyFont="1" applyFill="1" applyBorder="1" applyAlignment="1" applyProtection="1">
      <alignment horizontal="left" wrapText="1"/>
      <protection locked="0"/>
    </xf>
    <xf numFmtId="0" fontId="33" fillId="0" borderId="8" xfId="0" applyFont="1" applyBorder="1" applyAlignment="1" applyProtection="1">
      <alignment horizontal="left"/>
      <protection locked="0"/>
    </xf>
    <xf numFmtId="0" fontId="3" fillId="0" borderId="12" xfId="0" applyFont="1" applyBorder="1" applyAlignment="1" applyProtection="1">
      <alignment wrapText="1"/>
    </xf>
    <xf numFmtId="0" fontId="33" fillId="0" borderId="9" xfId="0" applyFont="1" applyFill="1" applyBorder="1" applyAlignment="1" applyProtection="1">
      <alignment horizontal="left"/>
      <protection locked="0"/>
    </xf>
    <xf numFmtId="0" fontId="33" fillId="0" borderId="10" xfId="0" applyFont="1" applyFill="1" applyBorder="1" applyAlignment="1" applyProtection="1">
      <alignment horizontal="left"/>
      <protection locked="0"/>
    </xf>
    <xf numFmtId="0" fontId="33" fillId="0" borderId="11" xfId="0" applyFont="1" applyFill="1" applyBorder="1" applyAlignment="1" applyProtection="1">
      <alignment horizontal="left"/>
      <protection locked="0"/>
    </xf>
    <xf numFmtId="0" fontId="33" fillId="0" borderId="9" xfId="0" applyFont="1" applyBorder="1" applyAlignment="1" applyProtection="1">
      <alignment horizontal="right"/>
    </xf>
    <xf numFmtId="0" fontId="33" fillId="0" borderId="11" xfId="0" applyFont="1" applyBorder="1" applyAlignment="1" applyProtection="1">
      <alignment horizontal="right"/>
    </xf>
    <xf numFmtId="0" fontId="33" fillId="0" borderId="8" xfId="0" applyFont="1" applyFill="1" applyBorder="1" applyAlignment="1" applyProtection="1">
      <protection locked="0"/>
    </xf>
    <xf numFmtId="49" fontId="16" fillId="0" borderId="8" xfId="1" applyNumberFormat="1" applyFont="1" applyFill="1" applyBorder="1" applyAlignment="1" applyProtection="1">
      <protection locked="0"/>
    </xf>
    <xf numFmtId="49" fontId="16" fillId="0" borderId="8" xfId="0" applyNumberFormat="1" applyFont="1" applyFill="1" applyBorder="1" applyAlignment="1" applyProtection="1">
      <protection locked="0"/>
    </xf>
    <xf numFmtId="0" fontId="15" fillId="0" borderId="0" xfId="0" applyFont="1" applyAlignment="1" applyProtection="1">
      <alignment horizontal="center" wrapText="1"/>
    </xf>
    <xf numFmtId="0" fontId="26" fillId="7" borderId="8" xfId="0" applyFont="1" applyFill="1" applyBorder="1" applyAlignment="1" applyProtection="1">
      <alignment horizontal="left" wrapText="1"/>
    </xf>
    <xf numFmtId="0" fontId="33" fillId="7" borderId="8" xfId="0" applyFont="1" applyFill="1" applyBorder="1" applyAlignment="1" applyProtection="1">
      <alignment horizontal="left" wrapText="1"/>
    </xf>
    <xf numFmtId="0" fontId="21" fillId="6" borderId="8" xfId="0" applyFont="1" applyFill="1" applyBorder="1" applyAlignment="1" applyProtection="1">
      <alignment horizontal="center" vertical="center"/>
    </xf>
    <xf numFmtId="0" fontId="36" fillId="7" borderId="8" xfId="0" applyFont="1" applyFill="1" applyBorder="1" applyAlignment="1" applyProtection="1">
      <alignment horizontal="center" vertical="center"/>
    </xf>
    <xf numFmtId="0" fontId="19" fillId="6" borderId="8" xfId="0" applyFont="1" applyFill="1" applyBorder="1" applyAlignment="1" applyProtection="1">
      <alignment horizontal="left" vertical="center" wrapText="1"/>
    </xf>
    <xf numFmtId="0" fontId="16" fillId="6" borderId="8" xfId="0" applyFont="1" applyFill="1" applyBorder="1" applyAlignment="1" applyProtection="1">
      <alignment horizontal="left" vertical="center"/>
    </xf>
    <xf numFmtId="0" fontId="22" fillId="0" borderId="0" xfId="0" applyFont="1" applyAlignment="1" applyProtection="1">
      <alignment horizontal="left" wrapText="1"/>
    </xf>
    <xf numFmtId="0" fontId="18" fillId="0" borderId="0" xfId="0" applyFont="1" applyAlignment="1" applyProtection="1">
      <alignment wrapText="1"/>
    </xf>
    <xf numFmtId="0" fontId="23" fillId="0" borderId="0" xfId="0" applyFont="1" applyFill="1" applyAlignment="1" applyProtection="1">
      <alignment wrapText="1"/>
    </xf>
    <xf numFmtId="0" fontId="15" fillId="0" borderId="0" xfId="0" applyFont="1" applyAlignment="1" applyProtection="1"/>
    <xf numFmtId="0" fontId="22" fillId="0" borderId="0" xfId="0" applyFont="1" applyAlignment="1" applyProtection="1"/>
    <xf numFmtId="0" fontId="21" fillId="7" borderId="13" xfId="0" applyFont="1" applyFill="1" applyBorder="1" applyAlignment="1" applyProtection="1">
      <alignment horizontal="center" vertical="center"/>
    </xf>
    <xf numFmtId="0" fontId="21" fillId="7" borderId="14" xfId="0" applyFont="1" applyFill="1" applyBorder="1" applyAlignment="1" applyProtection="1">
      <alignment horizontal="center" vertical="center"/>
    </xf>
    <xf numFmtId="0" fontId="21" fillId="7" borderId="15" xfId="0" applyFont="1" applyFill="1" applyBorder="1" applyAlignment="1" applyProtection="1">
      <alignment horizontal="center" vertical="center"/>
    </xf>
    <xf numFmtId="0" fontId="33" fillId="0" borderId="8" xfId="0" applyFont="1" applyFill="1" applyBorder="1" applyAlignment="1" applyProtection="1">
      <alignment horizontal="left" vertical="top" wrapText="1"/>
      <protection locked="0"/>
    </xf>
    <xf numFmtId="0" fontId="33" fillId="0" borderId="8" xfId="0" applyFont="1" applyBorder="1" applyAlignment="1" applyProtection="1">
      <alignment horizontal="center"/>
    </xf>
    <xf numFmtId="0" fontId="36" fillId="6" borderId="9" xfId="0" applyFont="1" applyFill="1" applyBorder="1" applyAlignment="1" applyProtection="1">
      <alignment horizontal="left" vertical="center" wrapText="1"/>
    </xf>
    <xf numFmtId="0" fontId="36" fillId="7" borderId="9" xfId="0" applyFont="1" applyFill="1" applyBorder="1" applyAlignment="1" applyProtection="1">
      <alignment horizontal="left" vertical="center" wrapText="1"/>
    </xf>
    <xf numFmtId="0" fontId="36" fillId="7" borderId="10" xfId="0" applyFont="1" applyFill="1" applyBorder="1" applyAlignment="1" applyProtection="1">
      <alignment horizontal="left" vertical="center" wrapText="1"/>
    </xf>
    <xf numFmtId="0" fontId="36" fillId="7" borderId="11" xfId="0" applyFont="1" applyFill="1" applyBorder="1" applyAlignment="1" applyProtection="1">
      <alignment horizontal="left" vertical="center" wrapText="1"/>
    </xf>
  </cellXfs>
  <cellStyles count="11">
    <cellStyle name="Hyperlink" xfId="1" builtinId="8"/>
    <cellStyle name="Normal" xfId="0" builtinId="0"/>
    <cellStyle name="Normal 10" xfId="2"/>
    <cellStyle name="Normal 2" xfId="3"/>
    <cellStyle name="Normal_Certifications_1" xfId="4"/>
    <cellStyle name="Normal_Certs with Descriptions" xfId="5"/>
    <cellStyle name="Normal_Lookups" xfId="6"/>
    <cellStyle name="Normal_Sheet1_1" xfId="7"/>
    <cellStyle name="Normal_Sheet1_2" xfId="8"/>
    <cellStyle name="Normal_Sheet2" xfId="9"/>
    <cellStyle name="Normal_SOC Lookups" xfId="10"/>
  </cellStyles>
  <dxfs count="11">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border>
        <left style="thin">
          <color indexed="64"/>
        </left>
        <right style="thin">
          <color indexed="64"/>
        </right>
        <top style="thin">
          <color indexed="64"/>
        </top>
        <bottom style="thin">
          <color indexed="64"/>
        </bottom>
      </border>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6/relationships/vbaProject" Target="vbaProject.bin"/></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noFill/>
        <a:ln w="9525" cap="flat" cmpd="sng" algn="ctr">
          <a:no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noFill/>
        <a:ln w="9525" cap="flat" cmpd="sng" algn="ctr">
          <a:no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Y48"/>
  <sheetViews>
    <sheetView showGridLines="0" tabSelected="1" zoomScaleNormal="100" workbookViewId="0">
      <selection activeCell="A6" sqref="A6:M7"/>
    </sheetView>
  </sheetViews>
  <sheetFormatPr defaultColWidth="9.140625" defaultRowHeight="15" x14ac:dyDescent="0.25"/>
  <cols>
    <col min="1" max="1" width="9.140625" style="11"/>
    <col min="2" max="2" width="10.7109375" style="11" customWidth="1"/>
    <col min="3" max="13" width="9.140625" style="11"/>
    <col min="14" max="14" width="5.28515625" style="72" customWidth="1"/>
    <col min="15" max="17" width="9.140625" style="17"/>
    <col min="18" max="18" width="9.140625" style="17" customWidth="1"/>
    <col min="19" max="20" width="9.140625" style="17"/>
    <col min="21" max="25" width="9.140625" style="14"/>
    <col min="26" max="16384" width="9.140625" style="11"/>
  </cols>
  <sheetData>
    <row r="1" spans="1:25" ht="22.5" customHeight="1" x14ac:dyDescent="0.25">
      <c r="A1" s="135" t="s">
        <v>0</v>
      </c>
      <c r="B1" s="135"/>
      <c r="C1" s="135"/>
      <c r="D1" s="135"/>
      <c r="E1" s="135"/>
      <c r="F1" s="135"/>
      <c r="G1" s="135"/>
      <c r="H1" s="135"/>
      <c r="I1" s="135"/>
      <c r="J1" s="135"/>
      <c r="K1" s="135"/>
      <c r="L1" s="135"/>
      <c r="M1" s="135"/>
    </row>
    <row r="2" spans="1:25" ht="33.75" customHeight="1" x14ac:dyDescent="0.25">
      <c r="A2" s="135" t="s">
        <v>3117</v>
      </c>
      <c r="B2" s="135"/>
      <c r="C2" s="135"/>
      <c r="D2" s="135"/>
      <c r="E2" s="135"/>
      <c r="F2" s="135"/>
      <c r="G2" s="135"/>
      <c r="H2" s="135"/>
      <c r="I2" s="135"/>
      <c r="J2" s="135"/>
      <c r="K2" s="135"/>
      <c r="L2" s="135"/>
      <c r="M2" s="135"/>
    </row>
    <row r="3" spans="1:25" ht="9" customHeight="1" x14ac:dyDescent="0.25">
      <c r="A3" s="50"/>
      <c r="B3" s="50"/>
      <c r="C3" s="50"/>
      <c r="D3" s="50"/>
      <c r="E3" s="50"/>
      <c r="F3" s="50"/>
      <c r="G3" s="50"/>
      <c r="H3" s="50"/>
      <c r="I3" s="50"/>
      <c r="J3" s="50"/>
      <c r="K3" s="50"/>
      <c r="L3" s="50"/>
      <c r="M3" s="50"/>
    </row>
    <row r="4" spans="1:25" ht="31.5" customHeight="1" x14ac:dyDescent="0.25">
      <c r="A4" s="142" t="s">
        <v>1</v>
      </c>
      <c r="B4" s="142"/>
      <c r="C4" s="142"/>
      <c r="D4" s="142"/>
      <c r="E4" s="142"/>
      <c r="F4" s="142"/>
      <c r="G4" s="142"/>
      <c r="H4" s="142"/>
      <c r="I4" s="142"/>
      <c r="J4" s="142"/>
      <c r="K4" s="142"/>
      <c r="L4" s="142"/>
      <c r="M4" s="142"/>
    </row>
    <row r="5" spans="1:25" ht="18" customHeight="1" x14ac:dyDescent="0.25">
      <c r="A5" s="143" t="s">
        <v>2</v>
      </c>
      <c r="B5" s="143"/>
      <c r="C5" s="143"/>
      <c r="D5" s="143"/>
      <c r="E5" s="143"/>
      <c r="F5" s="143"/>
      <c r="G5" s="143"/>
      <c r="H5" s="143"/>
      <c r="I5" s="143"/>
      <c r="J5" s="143"/>
      <c r="K5" s="143"/>
      <c r="L5" s="143"/>
      <c r="M5" s="143"/>
    </row>
    <row r="6" spans="1:25" ht="21" customHeight="1" x14ac:dyDescent="0.25">
      <c r="A6" s="144" t="s">
        <v>3</v>
      </c>
      <c r="B6" s="144"/>
      <c r="C6" s="144"/>
      <c r="D6" s="144"/>
      <c r="E6" s="144"/>
      <c r="F6" s="144"/>
      <c r="G6" s="144"/>
      <c r="H6" s="144"/>
      <c r="I6" s="144"/>
      <c r="J6" s="144"/>
      <c r="K6" s="144"/>
      <c r="L6" s="144"/>
      <c r="M6" s="144"/>
    </row>
    <row r="7" spans="1:25" ht="54" customHeight="1" x14ac:dyDescent="0.25">
      <c r="A7" s="144"/>
      <c r="B7" s="144"/>
      <c r="C7" s="144"/>
      <c r="D7" s="144"/>
      <c r="E7" s="144"/>
      <c r="F7" s="144"/>
      <c r="G7" s="144"/>
      <c r="H7" s="144"/>
      <c r="I7" s="144"/>
      <c r="J7" s="144"/>
      <c r="K7" s="144"/>
      <c r="L7" s="144"/>
      <c r="M7" s="144"/>
    </row>
    <row r="8" spans="1:25" ht="15.75" x14ac:dyDescent="0.25">
      <c r="A8" s="145" t="s">
        <v>5444</v>
      </c>
      <c r="B8" s="145"/>
      <c r="C8" s="145"/>
      <c r="D8" s="145"/>
      <c r="E8" s="145"/>
      <c r="F8" s="145"/>
      <c r="G8" s="145"/>
      <c r="H8" s="145"/>
      <c r="I8" s="145"/>
      <c r="J8" s="145"/>
      <c r="K8" s="145"/>
      <c r="L8" s="145"/>
      <c r="M8" s="145"/>
    </row>
    <row r="9" spans="1:25" ht="15.75" customHeight="1" x14ac:dyDescent="0.25">
      <c r="A9" s="146" t="s">
        <v>4</v>
      </c>
      <c r="B9" s="146"/>
      <c r="C9" s="146"/>
      <c r="D9" s="146"/>
      <c r="E9" s="146"/>
      <c r="F9" s="146"/>
      <c r="G9" s="146"/>
      <c r="H9" s="146"/>
      <c r="I9" s="146"/>
      <c r="J9" s="146"/>
      <c r="K9" s="146"/>
      <c r="L9" s="146"/>
      <c r="M9" s="146"/>
    </row>
    <row r="10" spans="1:25" s="12" customFormat="1" ht="9.75" customHeight="1" x14ac:dyDescent="0.2">
      <c r="A10" s="126"/>
      <c r="B10" s="126"/>
      <c r="C10" s="126"/>
      <c r="D10" s="126"/>
      <c r="E10" s="126"/>
      <c r="F10" s="126"/>
      <c r="G10" s="126"/>
      <c r="H10" s="126"/>
      <c r="I10" s="126"/>
      <c r="J10" s="126"/>
      <c r="K10" s="126"/>
      <c r="L10" s="126"/>
      <c r="M10" s="126"/>
      <c r="N10" s="73"/>
      <c r="O10" s="74"/>
      <c r="P10" s="74"/>
      <c r="Q10" s="74"/>
      <c r="R10" s="74"/>
      <c r="S10" s="74"/>
      <c r="T10" s="74"/>
      <c r="U10" s="15"/>
      <c r="V10" s="15"/>
      <c r="W10" s="15"/>
      <c r="X10" s="15"/>
      <c r="Y10" s="15"/>
    </row>
    <row r="11" spans="1:25" ht="34.5" customHeight="1" x14ac:dyDescent="0.25">
      <c r="A11" s="138" t="s">
        <v>5</v>
      </c>
      <c r="B11" s="140" t="s">
        <v>6</v>
      </c>
      <c r="C11" s="141"/>
      <c r="D11" s="141"/>
      <c r="E11" s="141"/>
      <c r="F11" s="141"/>
      <c r="G11" s="141"/>
      <c r="H11" s="141"/>
      <c r="I11" s="141"/>
      <c r="J11" s="141"/>
      <c r="K11" s="141"/>
      <c r="L11" s="141"/>
      <c r="M11" s="141"/>
    </row>
    <row r="12" spans="1:25" x14ac:dyDescent="0.25">
      <c r="A12" s="138"/>
      <c r="B12" s="130" t="s">
        <v>7</v>
      </c>
      <c r="C12" s="131"/>
      <c r="D12" s="127" t="s">
        <v>8</v>
      </c>
      <c r="E12" s="128"/>
      <c r="F12" s="128"/>
      <c r="G12" s="128"/>
      <c r="H12" s="128"/>
      <c r="I12" s="128"/>
      <c r="J12" s="128"/>
      <c r="K12" s="128"/>
      <c r="L12" s="128"/>
      <c r="M12" s="129"/>
      <c r="O12" s="17">
        <f>IF(OR(O19&gt;1,E24&lt;&gt;""),1,0)</f>
        <v>0</v>
      </c>
      <c r="P12" s="17" t="s">
        <v>9</v>
      </c>
      <c r="R12" s="17">
        <f>IF(D12="_",0,1)</f>
        <v>0</v>
      </c>
      <c r="S12" s="17">
        <f>COUNTIF(R12:R17,0)</f>
        <v>6</v>
      </c>
    </row>
    <row r="13" spans="1:25" x14ac:dyDescent="0.25">
      <c r="A13" s="138"/>
      <c r="B13" s="86" t="s">
        <v>10</v>
      </c>
      <c r="C13" s="86"/>
      <c r="D13" s="127"/>
      <c r="E13" s="128"/>
      <c r="F13" s="128"/>
      <c r="G13" s="128"/>
      <c r="H13" s="128"/>
      <c r="I13" s="128"/>
      <c r="J13" s="128"/>
      <c r="K13" s="128"/>
      <c r="L13" s="128"/>
      <c r="M13" s="129"/>
      <c r="R13" s="17">
        <f>IF(D13="",0,1)</f>
        <v>0</v>
      </c>
    </row>
    <row r="14" spans="1:25" x14ac:dyDescent="0.25">
      <c r="A14" s="138"/>
      <c r="B14" s="86" t="s">
        <v>11</v>
      </c>
      <c r="C14" s="86"/>
      <c r="D14" s="132"/>
      <c r="E14" s="132"/>
      <c r="F14" s="132"/>
      <c r="G14" s="132"/>
      <c r="H14" s="132"/>
      <c r="I14" s="132"/>
      <c r="J14" s="132"/>
      <c r="K14" s="132"/>
      <c r="L14" s="132"/>
      <c r="M14" s="132"/>
      <c r="O14" s="75" t="str">
        <f>IF(AND(O12&gt;0,S12&gt;0),"Step 1","")</f>
        <v/>
      </c>
      <c r="P14" s="17" t="s">
        <v>12</v>
      </c>
      <c r="R14" s="17">
        <f>IF(D14="",0,1)</f>
        <v>0</v>
      </c>
    </row>
    <row r="15" spans="1:25" x14ac:dyDescent="0.25">
      <c r="A15" s="138"/>
      <c r="B15" s="86" t="s">
        <v>13</v>
      </c>
      <c r="C15" s="86"/>
      <c r="D15" s="132" t="s">
        <v>74</v>
      </c>
      <c r="E15" s="132"/>
      <c r="F15" s="132"/>
      <c r="G15" s="132"/>
      <c r="H15" s="132"/>
      <c r="I15" s="132"/>
      <c r="J15" s="132"/>
      <c r="K15" s="132"/>
      <c r="L15" s="132"/>
      <c r="M15" s="132"/>
      <c r="N15" s="72">
        <f>VLOOKUP(D15,Agency_LKP,2,FALSE)</f>
        <v>1</v>
      </c>
      <c r="P15" s="76"/>
      <c r="R15" s="17">
        <f>IF(N15&lt;2,0,1)</f>
        <v>0</v>
      </c>
    </row>
    <row r="16" spans="1:25" x14ac:dyDescent="0.25">
      <c r="A16" s="138"/>
      <c r="B16" s="86" t="s">
        <v>14</v>
      </c>
      <c r="C16" s="86"/>
      <c r="D16" s="132"/>
      <c r="E16" s="132"/>
      <c r="F16" s="132"/>
      <c r="G16" s="132"/>
      <c r="H16" s="132"/>
      <c r="I16" s="132"/>
      <c r="J16" s="132"/>
      <c r="K16" s="132"/>
      <c r="L16" s="132"/>
      <c r="M16" s="132"/>
      <c r="R16" s="17">
        <f>IF(D16="",0,1)</f>
        <v>0</v>
      </c>
    </row>
    <row r="17" spans="1:19" x14ac:dyDescent="0.25">
      <c r="A17" s="138"/>
      <c r="B17" s="86" t="s">
        <v>15</v>
      </c>
      <c r="C17" s="86"/>
      <c r="D17" s="133"/>
      <c r="E17" s="134"/>
      <c r="F17" s="134"/>
      <c r="G17" s="134"/>
      <c r="H17" s="134"/>
      <c r="I17" s="134"/>
      <c r="J17" s="134"/>
      <c r="K17" s="134"/>
      <c r="L17" s="134"/>
      <c r="M17" s="134"/>
      <c r="R17" s="17">
        <f>IF(D17="",0,1)</f>
        <v>0</v>
      </c>
    </row>
    <row r="18" spans="1:19" ht="47.25" customHeight="1" x14ac:dyDescent="0.25">
      <c r="A18" s="139" t="s">
        <v>16</v>
      </c>
      <c r="B18" s="136" t="s">
        <v>17</v>
      </c>
      <c r="C18" s="136"/>
      <c r="D18" s="136"/>
      <c r="E18" s="136"/>
      <c r="F18" s="136"/>
      <c r="G18" s="136"/>
      <c r="H18" s="136"/>
      <c r="I18" s="136"/>
      <c r="J18" s="136"/>
      <c r="K18" s="136"/>
      <c r="L18" s="136"/>
      <c r="M18" s="136"/>
    </row>
    <row r="19" spans="1:19" ht="33" customHeight="1" x14ac:dyDescent="0.25">
      <c r="A19" s="139"/>
      <c r="B19" s="86" t="s">
        <v>18</v>
      </c>
      <c r="C19" s="86"/>
      <c r="D19" s="86"/>
      <c r="E19" s="124" t="s">
        <v>8</v>
      </c>
      <c r="F19" s="124"/>
      <c r="G19" s="124"/>
      <c r="H19" s="124"/>
      <c r="I19" s="124"/>
      <c r="J19" s="124"/>
      <c r="K19" s="124"/>
      <c r="L19" s="124"/>
      <c r="M19" s="124"/>
      <c r="N19" s="72">
        <f>VLOOKUP(E19,Cert_Lookup,4,FALSE)</f>
        <v>1</v>
      </c>
      <c r="O19" s="18">
        <f>VLOOKUP(E19,Cert_Lookup,4,FALSE)</f>
        <v>1</v>
      </c>
    </row>
    <row r="20" spans="1:19" x14ac:dyDescent="0.25">
      <c r="A20" s="139"/>
      <c r="B20" s="86" t="s">
        <v>19</v>
      </c>
      <c r="C20" s="86"/>
      <c r="D20" s="86"/>
      <c r="E20" s="125" t="str">
        <f>VLOOKUP(O19,Cert_Agency,2,FALSE)</f>
        <v>_</v>
      </c>
      <c r="F20" s="125"/>
      <c r="G20" s="125"/>
      <c r="H20" s="125"/>
      <c r="I20" s="125"/>
      <c r="J20" s="125"/>
      <c r="K20" s="125"/>
      <c r="L20" s="125"/>
      <c r="M20" s="125"/>
      <c r="O20" s="77"/>
      <c r="P20" s="17" t="s">
        <v>20</v>
      </c>
    </row>
    <row r="21" spans="1:19" x14ac:dyDescent="0.25">
      <c r="A21" s="139"/>
      <c r="B21" s="86" t="s">
        <v>21</v>
      </c>
      <c r="C21" s="86"/>
      <c r="D21" s="86"/>
      <c r="E21" s="125" t="str">
        <f>VLOOKUP(O19,Cert_Agency,3,FALSE)</f>
        <v>_</v>
      </c>
      <c r="F21" s="125"/>
      <c r="G21" s="125"/>
      <c r="H21" s="125"/>
      <c r="I21" s="125"/>
      <c r="J21" s="125"/>
      <c r="K21" s="125"/>
      <c r="L21" s="125"/>
      <c r="M21" s="125"/>
      <c r="O21" s="18"/>
    </row>
    <row r="22" spans="1:19" ht="74.25" customHeight="1" x14ac:dyDescent="0.25">
      <c r="A22" s="139"/>
      <c r="B22" s="85" t="s">
        <v>22</v>
      </c>
      <c r="C22" s="85"/>
      <c r="D22" s="85"/>
      <c r="E22" s="107" t="str">
        <f>VLOOKUP(N22,Status,2,FALSE)</f>
        <v>_</v>
      </c>
      <c r="F22" s="108"/>
      <c r="G22" s="108"/>
      <c r="H22" s="108"/>
      <c r="I22" s="108"/>
      <c r="J22" s="109"/>
      <c r="K22" s="87" t="s">
        <v>23</v>
      </c>
      <c r="L22" s="88"/>
      <c r="M22" s="51" t="s">
        <v>8</v>
      </c>
      <c r="N22" s="78" t="str">
        <f>VLOOKUP(E19,Cert_Lookup,3,FALSE)</f>
        <v>_</v>
      </c>
      <c r="O22" s="18"/>
      <c r="R22" s="17">
        <f>IF(AND(N22&gt;2,M22="_"),0,1)</f>
        <v>0</v>
      </c>
    </row>
    <row r="23" spans="1:19" ht="30" customHeight="1" x14ac:dyDescent="0.25">
      <c r="A23" s="139"/>
      <c r="B23" s="137" t="s">
        <v>24</v>
      </c>
      <c r="C23" s="137"/>
      <c r="D23" s="137"/>
      <c r="E23" s="137"/>
      <c r="F23" s="137"/>
      <c r="G23" s="137"/>
      <c r="H23" s="137"/>
      <c r="I23" s="137"/>
      <c r="J23" s="137"/>
      <c r="K23" s="137"/>
      <c r="L23" s="137"/>
      <c r="M23" s="137"/>
      <c r="O23" s="75" t="str">
        <f>IF(AND(O12&gt;0,S25&gt;0),"Step 2","")</f>
        <v/>
      </c>
    </row>
    <row r="24" spans="1:19" x14ac:dyDescent="0.25">
      <c r="A24" s="139"/>
      <c r="B24" s="86" t="s">
        <v>25</v>
      </c>
      <c r="C24" s="86"/>
      <c r="D24" s="86"/>
      <c r="E24" s="117"/>
      <c r="F24" s="117"/>
      <c r="G24" s="117"/>
      <c r="H24" s="117"/>
      <c r="I24" s="117"/>
      <c r="J24" s="117"/>
      <c r="K24" s="117"/>
      <c r="L24" s="117"/>
      <c r="M24" s="117"/>
      <c r="O24" s="75" t="str">
        <f>IF(S25&gt;0,"Step 2","")</f>
        <v>Step 2</v>
      </c>
      <c r="P24" s="17" t="s">
        <v>20</v>
      </c>
    </row>
    <row r="25" spans="1:19" x14ac:dyDescent="0.25">
      <c r="A25" s="139"/>
      <c r="B25" s="86" t="s">
        <v>19</v>
      </c>
      <c r="C25" s="86"/>
      <c r="D25" s="86"/>
      <c r="E25" s="117"/>
      <c r="F25" s="117"/>
      <c r="G25" s="117"/>
      <c r="H25" s="117"/>
      <c r="I25" s="117"/>
      <c r="J25" s="117"/>
      <c r="K25" s="117"/>
      <c r="L25" s="117"/>
      <c r="M25" s="117"/>
      <c r="R25" s="17">
        <f>IF(AND(E24&lt;&gt;"",E25=""),0,1)</f>
        <v>1</v>
      </c>
      <c r="S25" s="17">
        <f>COUNTIF(R22:R26,0)</f>
        <v>1</v>
      </c>
    </row>
    <row r="26" spans="1:19" x14ac:dyDescent="0.25">
      <c r="A26" s="139"/>
      <c r="B26" s="86" t="s">
        <v>21</v>
      </c>
      <c r="C26" s="86"/>
      <c r="D26" s="86"/>
      <c r="E26" s="117"/>
      <c r="F26" s="117"/>
      <c r="G26" s="117"/>
      <c r="H26" s="117"/>
      <c r="I26" s="117"/>
      <c r="J26" s="117"/>
      <c r="K26" s="117"/>
      <c r="L26" s="117"/>
      <c r="M26" s="117"/>
      <c r="R26" s="17">
        <f>IF(AND(E24&lt;&gt;"",E26=""),0,1)</f>
        <v>1</v>
      </c>
    </row>
    <row r="27" spans="1:19" ht="47.25" customHeight="1" x14ac:dyDescent="0.25">
      <c r="A27" s="113" t="s">
        <v>26</v>
      </c>
      <c r="B27" s="89" t="s">
        <v>3120</v>
      </c>
      <c r="C27" s="90"/>
      <c r="D27" s="90"/>
      <c r="E27" s="90"/>
      <c r="F27" s="90"/>
      <c r="G27" s="90"/>
      <c r="H27" s="90"/>
      <c r="I27" s="90"/>
      <c r="J27" s="90"/>
      <c r="K27" s="90"/>
      <c r="L27" s="90"/>
      <c r="M27" s="91"/>
      <c r="O27" s="75" t="str">
        <f>IF(OR(O28="Step 3",O29="Step 3",O30="Step 3"),"Step 3","")</f>
        <v/>
      </c>
    </row>
    <row r="28" spans="1:19" ht="30" customHeight="1" x14ac:dyDescent="0.25">
      <c r="A28" s="114"/>
      <c r="B28" s="95" t="s">
        <v>27</v>
      </c>
      <c r="C28" s="96"/>
      <c r="D28" s="97"/>
      <c r="E28" s="98" t="s">
        <v>8</v>
      </c>
      <c r="F28" s="99"/>
      <c r="G28" s="99"/>
      <c r="H28" s="99"/>
      <c r="I28" s="99"/>
      <c r="J28" s="99"/>
      <c r="K28" s="99"/>
      <c r="L28" s="99"/>
      <c r="M28" s="100"/>
      <c r="N28" s="72">
        <f>IF($D$12="District Postsecondary Institution",1,0)</f>
        <v>0</v>
      </c>
      <c r="O28" s="17" t="str">
        <f>IF(AND(O$12&gt;0,E28="_",D12="Florida College System Institution"),"Step 3","")</f>
        <v/>
      </c>
      <c r="P28" s="17" t="s">
        <v>28</v>
      </c>
      <c r="R28" s="18"/>
    </row>
    <row r="29" spans="1:19" ht="30" customHeight="1" x14ac:dyDescent="0.25">
      <c r="A29" s="114"/>
      <c r="B29" s="95" t="s">
        <v>29</v>
      </c>
      <c r="C29" s="96"/>
      <c r="D29" s="97"/>
      <c r="E29" s="98" t="s">
        <v>8</v>
      </c>
      <c r="F29" s="99"/>
      <c r="G29" s="99"/>
      <c r="H29" s="99"/>
      <c r="I29" s="99"/>
      <c r="J29" s="99"/>
      <c r="K29" s="99"/>
      <c r="L29" s="99"/>
      <c r="M29" s="100"/>
      <c r="N29" s="72">
        <f>IF($D$12="Florida College System Institution",1,0)</f>
        <v>0</v>
      </c>
      <c r="O29" s="17" t="str">
        <f>IF(AND(O$12&gt;0,E29="_",D12="District Postsecondary Institution"),"Step 3","")</f>
        <v/>
      </c>
      <c r="R29" s="18"/>
    </row>
    <row r="30" spans="1:19" ht="76.5" customHeight="1" x14ac:dyDescent="0.25">
      <c r="A30" s="115"/>
      <c r="B30" s="97" t="s">
        <v>30</v>
      </c>
      <c r="C30" s="101"/>
      <c r="D30" s="101"/>
      <c r="E30" s="150"/>
      <c r="F30" s="150"/>
      <c r="G30" s="150"/>
      <c r="H30" s="150"/>
      <c r="I30" s="150"/>
      <c r="J30" s="150"/>
      <c r="K30" s="150"/>
      <c r="L30" s="150"/>
      <c r="M30" s="150"/>
      <c r="N30" s="72">
        <f>IF(E30="",1,0)</f>
        <v>1</v>
      </c>
      <c r="O30" s="18" t="str">
        <f>IF(AND(O$12&gt;0,E30=""),"Step 3","")</f>
        <v/>
      </c>
      <c r="R30" s="18"/>
    </row>
    <row r="31" spans="1:19" ht="47.25" customHeight="1" x14ac:dyDescent="0.25">
      <c r="A31" s="147" t="s">
        <v>31</v>
      </c>
      <c r="B31" s="92" t="s">
        <v>32</v>
      </c>
      <c r="C31" s="93"/>
      <c r="D31" s="93"/>
      <c r="E31" s="93"/>
      <c r="F31" s="93"/>
      <c r="G31" s="93"/>
      <c r="H31" s="93"/>
      <c r="I31" s="93"/>
      <c r="J31" s="93"/>
      <c r="K31" s="93"/>
      <c r="L31" s="93"/>
      <c r="M31" s="94"/>
    </row>
    <row r="32" spans="1:19" ht="15" customHeight="1" x14ac:dyDescent="0.25">
      <c r="A32" s="148"/>
      <c r="B32" s="86" t="s">
        <v>33</v>
      </c>
      <c r="C32" s="86"/>
      <c r="D32" s="86"/>
      <c r="E32" s="82" t="s">
        <v>8</v>
      </c>
      <c r="F32" s="83"/>
      <c r="G32" s="83"/>
      <c r="H32" s="83"/>
      <c r="I32" s="83"/>
      <c r="J32" s="83"/>
      <c r="K32" s="83"/>
      <c r="L32" s="83"/>
      <c r="M32" s="84"/>
      <c r="N32" s="72">
        <v>1</v>
      </c>
      <c r="O32" s="77" t="str">
        <f>IF(AND(O12&gt;0,R32&gt;0),"Step 4","")</f>
        <v/>
      </c>
      <c r="P32" s="17" t="s">
        <v>34</v>
      </c>
      <c r="R32" s="18">
        <f>IF(E32="_",1,0)</f>
        <v>1</v>
      </c>
    </row>
    <row r="33" spans="1:25" ht="15" customHeight="1" x14ac:dyDescent="0.25">
      <c r="A33" s="148"/>
      <c r="B33" s="86" t="s">
        <v>35</v>
      </c>
      <c r="C33" s="86"/>
      <c r="D33" s="86"/>
      <c r="E33" s="82" t="s">
        <v>8</v>
      </c>
      <c r="F33" s="83"/>
      <c r="G33" s="83"/>
      <c r="H33" s="83"/>
      <c r="I33" s="83"/>
      <c r="J33" s="83"/>
      <c r="K33" s="83"/>
      <c r="L33" s="83"/>
      <c r="M33" s="84"/>
      <c r="R33" s="18"/>
    </row>
    <row r="34" spans="1:25" ht="15" customHeight="1" x14ac:dyDescent="0.25">
      <c r="A34" s="149"/>
      <c r="B34" s="86" t="s">
        <v>36</v>
      </c>
      <c r="C34" s="86"/>
      <c r="D34" s="86"/>
      <c r="E34" s="82" t="s">
        <v>8</v>
      </c>
      <c r="F34" s="83"/>
      <c r="G34" s="83"/>
      <c r="H34" s="83"/>
      <c r="I34" s="83"/>
      <c r="J34" s="83"/>
      <c r="K34" s="83"/>
      <c r="L34" s="83"/>
      <c r="M34" s="84"/>
      <c r="R34" s="18"/>
    </row>
    <row r="35" spans="1:25" ht="47.25" customHeight="1" x14ac:dyDescent="0.25">
      <c r="A35" s="113" t="s">
        <v>37</v>
      </c>
      <c r="B35" s="152" t="s">
        <v>38</v>
      </c>
      <c r="C35" s="90"/>
      <c r="D35" s="90"/>
      <c r="E35" s="90"/>
      <c r="F35" s="90"/>
      <c r="G35" s="90"/>
      <c r="H35" s="90"/>
      <c r="I35" s="90"/>
      <c r="J35" s="90"/>
      <c r="K35" s="90"/>
      <c r="L35" s="90"/>
      <c r="M35" s="91"/>
    </row>
    <row r="36" spans="1:25" ht="15" customHeight="1" x14ac:dyDescent="0.25">
      <c r="A36" s="114"/>
      <c r="B36" s="151" t="s">
        <v>39</v>
      </c>
      <c r="C36" s="151"/>
      <c r="D36" s="151"/>
      <c r="E36" s="121"/>
      <c r="F36" s="122"/>
      <c r="G36" s="122"/>
      <c r="H36" s="122"/>
      <c r="I36" s="122"/>
      <c r="J36" s="122"/>
      <c r="K36" s="122"/>
      <c r="L36" s="122"/>
      <c r="M36" s="123"/>
      <c r="O36" s="77" t="str">
        <f>IF(AND(O12&gt;0,R36&gt;0),"Step 5","")</f>
        <v/>
      </c>
      <c r="P36" s="17" t="s">
        <v>40</v>
      </c>
      <c r="R36" s="17">
        <f>IF(E36="",1,0)</f>
        <v>1</v>
      </c>
    </row>
    <row r="37" spans="1:25" ht="15" customHeight="1" x14ac:dyDescent="0.25">
      <c r="A37" s="114"/>
      <c r="B37" s="151" t="s">
        <v>41</v>
      </c>
      <c r="C37" s="151"/>
      <c r="D37" s="151"/>
      <c r="E37" s="121"/>
      <c r="F37" s="122"/>
      <c r="G37" s="122"/>
      <c r="H37" s="122"/>
      <c r="I37" s="122"/>
      <c r="J37" s="122"/>
      <c r="K37" s="122"/>
      <c r="L37" s="122"/>
      <c r="M37" s="123"/>
    </row>
    <row r="38" spans="1:25" ht="15" customHeight="1" x14ac:dyDescent="0.25">
      <c r="A38" s="115"/>
      <c r="B38" s="151" t="s">
        <v>42</v>
      </c>
      <c r="C38" s="151"/>
      <c r="D38" s="151"/>
      <c r="E38" s="121"/>
      <c r="F38" s="122"/>
      <c r="G38" s="122"/>
      <c r="H38" s="122"/>
      <c r="I38" s="122"/>
      <c r="J38" s="122"/>
      <c r="K38" s="122"/>
      <c r="L38" s="122"/>
      <c r="M38" s="123"/>
    </row>
    <row r="39" spans="1:25" ht="47.25" customHeight="1" x14ac:dyDescent="0.25">
      <c r="A39" s="105" t="s">
        <v>43</v>
      </c>
      <c r="B39" s="153" t="s">
        <v>44</v>
      </c>
      <c r="C39" s="154"/>
      <c r="D39" s="154"/>
      <c r="E39" s="154"/>
      <c r="F39" s="154"/>
      <c r="G39" s="154"/>
      <c r="H39" s="154"/>
      <c r="I39" s="154"/>
      <c r="J39" s="154"/>
      <c r="K39" s="154"/>
      <c r="L39" s="154"/>
      <c r="M39" s="155"/>
      <c r="O39" s="75" t="str">
        <f>IF(OR(O40="Step 6",O42="Step 6",O44="Step 6",O46="Step 6"),"Step 6","")</f>
        <v/>
      </c>
      <c r="P39" s="17" t="s">
        <v>45</v>
      </c>
      <c r="V39" s="17"/>
      <c r="W39" s="17"/>
    </row>
    <row r="40" spans="1:25" ht="30" customHeight="1" x14ac:dyDescent="0.25">
      <c r="A40" s="106"/>
      <c r="B40" s="116" t="s">
        <v>46</v>
      </c>
      <c r="C40" s="116"/>
      <c r="D40" s="116"/>
      <c r="E40" s="116"/>
      <c r="F40" s="116"/>
      <c r="G40" s="116"/>
      <c r="H40" s="116"/>
      <c r="I40" s="116"/>
      <c r="J40" s="116"/>
      <c r="K40" s="116"/>
      <c r="L40" s="110" t="s">
        <v>8</v>
      </c>
      <c r="M40" s="112"/>
      <c r="O40" s="17" t="str">
        <f>IF(AND(O$12&gt;0,L40="_"),"Step 6","")</f>
        <v/>
      </c>
      <c r="V40" s="17"/>
      <c r="W40" s="17"/>
    </row>
    <row r="41" spans="1:25" s="13" customFormat="1" ht="30" customHeight="1" x14ac:dyDescent="0.25">
      <c r="A41" s="106"/>
      <c r="B41" s="118" t="s">
        <v>47</v>
      </c>
      <c r="C41" s="119"/>
      <c r="D41" s="119"/>
      <c r="E41" s="119"/>
      <c r="F41" s="119"/>
      <c r="G41" s="119"/>
      <c r="H41" s="119"/>
      <c r="I41" s="119"/>
      <c r="J41" s="119"/>
      <c r="K41" s="119"/>
      <c r="L41" s="119"/>
      <c r="M41" s="120"/>
      <c r="N41" s="72"/>
      <c r="O41" s="18"/>
      <c r="P41" s="18"/>
      <c r="Q41" s="18"/>
      <c r="R41" s="18"/>
      <c r="S41" s="18"/>
      <c r="T41" s="18"/>
      <c r="U41" s="16"/>
      <c r="V41" s="18"/>
      <c r="W41" s="18"/>
      <c r="X41" s="16"/>
      <c r="Y41" s="16"/>
    </row>
    <row r="42" spans="1:25" s="13" customFormat="1" ht="30" customHeight="1" x14ac:dyDescent="0.25">
      <c r="A42" s="106"/>
      <c r="B42" s="110"/>
      <c r="C42" s="111"/>
      <c r="D42" s="111"/>
      <c r="E42" s="111"/>
      <c r="F42" s="111"/>
      <c r="G42" s="111"/>
      <c r="H42" s="111"/>
      <c r="I42" s="111"/>
      <c r="J42" s="111"/>
      <c r="K42" s="111"/>
      <c r="L42" s="111"/>
      <c r="M42" s="112"/>
      <c r="N42" s="72"/>
      <c r="O42" s="17" t="str">
        <f>IF(AND(O$12&gt;0,B42=""),"Step 6","")</f>
        <v/>
      </c>
      <c r="P42" s="18"/>
      <c r="Q42" s="18"/>
      <c r="R42" s="18"/>
      <c r="S42" s="18"/>
      <c r="T42" s="18"/>
      <c r="U42" s="16"/>
      <c r="V42" s="18"/>
      <c r="W42" s="18"/>
      <c r="X42" s="16"/>
      <c r="Y42" s="16"/>
    </row>
    <row r="43" spans="1:25" s="13" customFormat="1" ht="15" customHeight="1" x14ac:dyDescent="0.25">
      <c r="A43" s="106"/>
      <c r="B43" s="118" t="s">
        <v>48</v>
      </c>
      <c r="C43" s="119"/>
      <c r="D43" s="119"/>
      <c r="E43" s="119"/>
      <c r="F43" s="119"/>
      <c r="G43" s="119"/>
      <c r="H43" s="119"/>
      <c r="I43" s="119"/>
      <c r="J43" s="119"/>
      <c r="K43" s="119"/>
      <c r="L43" s="119"/>
      <c r="M43" s="120"/>
      <c r="N43" s="72"/>
      <c r="O43" s="18"/>
      <c r="P43" s="18"/>
      <c r="Q43" s="18"/>
      <c r="R43" s="18"/>
      <c r="S43" s="18"/>
      <c r="T43" s="18"/>
      <c r="U43" s="16"/>
      <c r="V43" s="18"/>
      <c r="W43" s="18"/>
      <c r="X43" s="16"/>
      <c r="Y43" s="16"/>
    </row>
    <row r="44" spans="1:25" s="13" customFormat="1" ht="30" customHeight="1" x14ac:dyDescent="0.25">
      <c r="A44" s="106"/>
      <c r="B44" s="110"/>
      <c r="C44" s="111"/>
      <c r="D44" s="111"/>
      <c r="E44" s="111"/>
      <c r="F44" s="111"/>
      <c r="G44" s="111"/>
      <c r="H44" s="111"/>
      <c r="I44" s="111"/>
      <c r="J44" s="111"/>
      <c r="K44" s="111"/>
      <c r="L44" s="111"/>
      <c r="M44" s="112"/>
      <c r="N44" s="72"/>
      <c r="O44" s="17" t="str">
        <f>IF(AND(O$12&gt;0,B44=""),"Step 6","")</f>
        <v/>
      </c>
      <c r="P44" s="18"/>
      <c r="Q44" s="18"/>
      <c r="R44" s="18"/>
      <c r="S44" s="18"/>
      <c r="T44" s="18"/>
      <c r="U44" s="16"/>
      <c r="V44" s="18"/>
      <c r="W44" s="18"/>
      <c r="X44" s="16"/>
      <c r="Y44" s="16"/>
    </row>
    <row r="45" spans="1:25" s="13" customFormat="1" ht="15" customHeight="1" x14ac:dyDescent="0.25">
      <c r="A45" s="106"/>
      <c r="B45" s="118" t="s">
        <v>49</v>
      </c>
      <c r="C45" s="119"/>
      <c r="D45" s="119"/>
      <c r="E45" s="119"/>
      <c r="F45" s="119"/>
      <c r="G45" s="119"/>
      <c r="H45" s="119"/>
      <c r="I45" s="119"/>
      <c r="J45" s="119"/>
      <c r="K45" s="119"/>
      <c r="L45" s="119"/>
      <c r="M45" s="120"/>
      <c r="N45" s="72"/>
      <c r="O45" s="18"/>
      <c r="P45" s="18"/>
      <c r="Q45" s="18"/>
      <c r="R45" s="18"/>
      <c r="S45" s="18"/>
      <c r="T45" s="18"/>
      <c r="U45" s="16"/>
      <c r="V45" s="18"/>
      <c r="W45" s="18"/>
      <c r="X45" s="16"/>
      <c r="Y45" s="16"/>
    </row>
    <row r="46" spans="1:25" s="13" customFormat="1" ht="30" customHeight="1" x14ac:dyDescent="0.25">
      <c r="A46" s="106"/>
      <c r="B46" s="110"/>
      <c r="C46" s="111"/>
      <c r="D46" s="111"/>
      <c r="E46" s="111"/>
      <c r="F46" s="111"/>
      <c r="G46" s="111"/>
      <c r="H46" s="111"/>
      <c r="I46" s="111"/>
      <c r="J46" s="111"/>
      <c r="K46" s="111"/>
      <c r="L46" s="111"/>
      <c r="M46" s="112"/>
      <c r="N46" s="72"/>
      <c r="O46" s="17" t="str">
        <f>IF(AND(O$12&gt;0,B46=""),"Step 6","")</f>
        <v/>
      </c>
      <c r="P46" s="18"/>
      <c r="Q46" s="18"/>
      <c r="R46" s="18"/>
      <c r="S46" s="18"/>
      <c r="T46" s="18"/>
      <c r="U46" s="16"/>
      <c r="V46" s="18"/>
      <c r="W46" s="18"/>
      <c r="X46" s="16"/>
      <c r="Y46" s="16"/>
    </row>
    <row r="47" spans="1:25" ht="48" customHeight="1" x14ac:dyDescent="0.25">
      <c r="A47" s="102" t="s">
        <v>50</v>
      </c>
      <c r="B47" s="103"/>
      <c r="C47" s="103"/>
      <c r="D47" s="103"/>
      <c r="E47" s="103"/>
      <c r="F47" s="103"/>
      <c r="G47" s="103"/>
      <c r="H47" s="103"/>
      <c r="I47" s="103"/>
      <c r="J47" s="103"/>
      <c r="K47" s="103"/>
      <c r="L47" s="103"/>
      <c r="M47" s="104"/>
    </row>
    <row r="48" spans="1:25" ht="25.5" customHeight="1" x14ac:dyDescent="0.3">
      <c r="A48" s="79" t="str">
        <f>CONCATENATE(O14,"   ",O23,"   ",O27,"   ",O32,"   ",O36,"   ",O39)</f>
        <v xml:space="preserve">               </v>
      </c>
      <c r="B48" s="80"/>
      <c r="C48" s="80"/>
      <c r="D48" s="80"/>
      <c r="E48" s="80"/>
      <c r="F48" s="80"/>
      <c r="G48" s="80"/>
      <c r="H48" s="80"/>
      <c r="I48" s="80"/>
      <c r="J48" s="80"/>
      <c r="K48" s="80"/>
      <c r="L48" s="80"/>
      <c r="M48" s="81"/>
    </row>
  </sheetData>
  <sheetProtection algorithmName="SHA-512" hashValue="c/qOvCNXzZuMLICJzYTx2NnHyMW4Z3p7atKXjJEwuj8WXE9R+7qgKK4q94iPR13DyOBfEoCGITlEaTYB5XVfBg==" saltValue="dN++eI/lJb0p6PB/YQagmg==" spinCount="100000" sheet="1" objects="1" scenarios="1"/>
  <mergeCells count="76">
    <mergeCell ref="A31:A34"/>
    <mergeCell ref="B41:M41"/>
    <mergeCell ref="E30:M30"/>
    <mergeCell ref="B42:M42"/>
    <mergeCell ref="L40:M40"/>
    <mergeCell ref="B38:D38"/>
    <mergeCell ref="E38:M38"/>
    <mergeCell ref="E37:M37"/>
    <mergeCell ref="B35:M35"/>
    <mergeCell ref="B36:D36"/>
    <mergeCell ref="B37:D37"/>
    <mergeCell ref="B39:M39"/>
    <mergeCell ref="B34:D34"/>
    <mergeCell ref="A1:M1"/>
    <mergeCell ref="A2:M2"/>
    <mergeCell ref="B14:C14"/>
    <mergeCell ref="B18:M18"/>
    <mergeCell ref="B23:M23"/>
    <mergeCell ref="B20:D20"/>
    <mergeCell ref="A11:A17"/>
    <mergeCell ref="A18:A26"/>
    <mergeCell ref="B11:M11"/>
    <mergeCell ref="B13:C13"/>
    <mergeCell ref="A4:M4"/>
    <mergeCell ref="A5:M5"/>
    <mergeCell ref="A6:M7"/>
    <mergeCell ref="A8:M8"/>
    <mergeCell ref="A9:M9"/>
    <mergeCell ref="E21:M21"/>
    <mergeCell ref="B21:D21"/>
    <mergeCell ref="E19:M19"/>
    <mergeCell ref="E20:M20"/>
    <mergeCell ref="B17:C17"/>
    <mergeCell ref="A10:M10"/>
    <mergeCell ref="D13:M13"/>
    <mergeCell ref="B12:C12"/>
    <mergeCell ref="B19:D19"/>
    <mergeCell ref="B16:C16"/>
    <mergeCell ref="D12:M12"/>
    <mergeCell ref="D14:M14"/>
    <mergeCell ref="D16:M16"/>
    <mergeCell ref="D15:M15"/>
    <mergeCell ref="B15:C15"/>
    <mergeCell ref="D17:M17"/>
    <mergeCell ref="E22:J22"/>
    <mergeCell ref="B46:M46"/>
    <mergeCell ref="A27:A30"/>
    <mergeCell ref="B40:K40"/>
    <mergeCell ref="B24:D24"/>
    <mergeCell ref="E24:M24"/>
    <mergeCell ref="B25:D25"/>
    <mergeCell ref="E25:M25"/>
    <mergeCell ref="E26:M26"/>
    <mergeCell ref="E33:M33"/>
    <mergeCell ref="B44:M44"/>
    <mergeCell ref="B43:M43"/>
    <mergeCell ref="E36:M36"/>
    <mergeCell ref="B45:M45"/>
    <mergeCell ref="B33:D33"/>
    <mergeCell ref="A35:A38"/>
    <mergeCell ref="A48:M48"/>
    <mergeCell ref="E34:M34"/>
    <mergeCell ref="B22:D22"/>
    <mergeCell ref="B26:D26"/>
    <mergeCell ref="K22:L22"/>
    <mergeCell ref="B27:M27"/>
    <mergeCell ref="B31:M31"/>
    <mergeCell ref="B32:D32"/>
    <mergeCell ref="E32:M32"/>
    <mergeCell ref="B28:D28"/>
    <mergeCell ref="E28:M28"/>
    <mergeCell ref="B30:D30"/>
    <mergeCell ref="A47:M47"/>
    <mergeCell ref="B29:D29"/>
    <mergeCell ref="E29:M29"/>
    <mergeCell ref="A39:A46"/>
  </mergeCells>
  <phoneticPr fontId="5" type="noConversion"/>
  <conditionalFormatting sqref="E24:M26">
    <cfRule type="expression" dxfId="10" priority="28" stopIfTrue="1">
      <formula>$N$19&gt;1</formula>
    </cfRule>
  </conditionalFormatting>
  <conditionalFormatting sqref="E24:M26">
    <cfRule type="expression" dxfId="9" priority="20" stopIfTrue="1">
      <formula>($O$19&gt;1)</formula>
    </cfRule>
  </conditionalFormatting>
  <conditionalFormatting sqref="E28:M28">
    <cfRule type="expression" dxfId="8" priority="9" stopIfTrue="1">
      <formula>$N$28&gt;0</formula>
    </cfRule>
  </conditionalFormatting>
  <conditionalFormatting sqref="E29:M29">
    <cfRule type="expression" dxfId="7" priority="8" stopIfTrue="1">
      <formula>$N$29&gt;0</formula>
    </cfRule>
  </conditionalFormatting>
  <conditionalFormatting sqref="M22">
    <cfRule type="expression" dxfId="6" priority="1" stopIfTrue="1">
      <formula>$N$22&lt;3</formula>
    </cfRule>
  </conditionalFormatting>
  <dataValidations count="7">
    <dataValidation type="list" allowBlank="1" showInputMessage="1" showErrorMessage="1" sqref="E32:M34">
      <formula1>SOCCodes</formula1>
    </dataValidation>
    <dataValidation type="list" allowBlank="1" showInputMessage="1" showErrorMessage="1" error="The certification you have entered is not valid, please select from the dropdown menu. See the DOE Codes tab for a list of all available certifications and DOE Codes." sqref="E19:M19">
      <formula1>Cert_List</formula1>
    </dataValidation>
    <dataValidation type="list" allowBlank="1" showInputMessage="1" showErrorMessage="1" sqref="D12:M12">
      <formula1>Type_Submitter</formula1>
    </dataValidation>
    <dataValidation type="list" allowBlank="1" showInputMessage="1" showErrorMessage="1" sqref="E29:M29">
      <formula1>Dist_Clusters</formula1>
    </dataValidation>
    <dataValidation type="list" allowBlank="1" showInputMessage="1" showErrorMessage="1" sqref="E28:M28">
      <formula1>College_clusters</formula1>
    </dataValidation>
    <dataValidation type="list" allowBlank="1" showInputMessage="1" showErrorMessage="1" sqref="L40:M40 M22">
      <formula1>Yes_No</formula1>
    </dataValidation>
    <dataValidation type="list" allowBlank="1" showInputMessage="1" showErrorMessage="1" sqref="D15:M15">
      <formula1>Agency</formula1>
    </dataValidation>
  </dataValidations>
  <printOptions horizontalCentered="1"/>
  <pageMargins left="0.25" right="0.25" top="0.5" bottom="0.25" header="0.3" footer="0.3"/>
  <pageSetup scale="84" fitToHeight="2" orientation="portrait" r:id="rId1"/>
  <ignoredErrors>
    <ignoredError sqref="F21:M21" unlockedFormula="1"/>
    <ignoredError sqref="R15"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3" tint="0.39997558519241921"/>
  </sheetPr>
  <dimension ref="B1:AA4"/>
  <sheetViews>
    <sheetView topLeftCell="J1" zoomScale="70" zoomScaleNormal="70" workbookViewId="0">
      <selection activeCell="R13" sqref="R13"/>
    </sheetView>
  </sheetViews>
  <sheetFormatPr defaultRowHeight="15" x14ac:dyDescent="0.25"/>
  <cols>
    <col min="1" max="2" width="17.7109375" customWidth="1"/>
    <col min="3" max="3" width="11.42578125" customWidth="1"/>
    <col min="4" max="4" width="12" customWidth="1"/>
    <col min="5" max="5" width="11.7109375" customWidth="1"/>
    <col min="9" max="9" width="35.28515625" customWidth="1"/>
    <col min="10" max="10" width="12.28515625" customWidth="1"/>
    <col min="12" max="12" width="20.7109375" bestFit="1" customWidth="1"/>
    <col min="14" max="15" width="12.5703125" customWidth="1"/>
    <col min="16" max="17" width="13.42578125" bestFit="1" customWidth="1"/>
    <col min="18" max="18" width="15.42578125" bestFit="1" customWidth="1"/>
    <col min="19" max="19" width="12.42578125" customWidth="1"/>
    <col min="20" max="25" width="13" customWidth="1"/>
    <col min="26" max="26" width="13.85546875" customWidth="1"/>
  </cols>
  <sheetData>
    <row r="1" spans="2:27" x14ac:dyDescent="0.25">
      <c r="B1" t="s">
        <v>7</v>
      </c>
      <c r="C1" t="s">
        <v>10</v>
      </c>
      <c r="D1" t="s">
        <v>11</v>
      </c>
      <c r="E1" t="s">
        <v>51</v>
      </c>
      <c r="F1" t="s">
        <v>14</v>
      </c>
      <c r="G1" t="s">
        <v>52</v>
      </c>
      <c r="H1" t="s">
        <v>53</v>
      </c>
      <c r="I1" t="s">
        <v>54</v>
      </c>
      <c r="J1" t="s">
        <v>55</v>
      </c>
      <c r="K1" t="s">
        <v>21</v>
      </c>
      <c r="L1" t="s">
        <v>56</v>
      </c>
      <c r="M1" t="s">
        <v>57</v>
      </c>
      <c r="N1" t="s">
        <v>58</v>
      </c>
      <c r="O1" t="s">
        <v>59</v>
      </c>
      <c r="P1" t="s">
        <v>60</v>
      </c>
      <c r="Q1" t="s">
        <v>61</v>
      </c>
      <c r="R1" t="s">
        <v>62</v>
      </c>
      <c r="S1" t="s">
        <v>63</v>
      </c>
      <c r="T1" t="s">
        <v>64</v>
      </c>
      <c r="U1" t="s">
        <v>65</v>
      </c>
      <c r="V1" t="s">
        <v>66</v>
      </c>
      <c r="W1" t="s">
        <v>67</v>
      </c>
      <c r="X1" t="s">
        <v>68</v>
      </c>
      <c r="Y1" t="s">
        <v>69</v>
      </c>
      <c r="Z1" t="s">
        <v>70</v>
      </c>
      <c r="AA1" t="s">
        <v>71</v>
      </c>
    </row>
    <row r="2" spans="2:27" x14ac:dyDescent="0.25">
      <c r="B2" t="str">
        <f>'PSICFL Rec'!D12</f>
        <v>_</v>
      </c>
      <c r="C2">
        <f>'PSICFL Rec'!D13</f>
        <v>0</v>
      </c>
      <c r="D2">
        <f>'PSICFL Rec'!D14</f>
        <v>0</v>
      </c>
      <c r="E2" t="str">
        <f>'PSICFL Rec'!D15</f>
        <v>Select an agency name</v>
      </c>
      <c r="F2">
        <f>'PSICFL Rec'!D16</f>
        <v>0</v>
      </c>
      <c r="G2">
        <f>'PSICFL Rec'!D17</f>
        <v>0</v>
      </c>
      <c r="H2" t="str">
        <f>IF('PSICFL Rec'!O19&gt;1,VLOOKUP('PSICFL Rec'!O19,Certs,2,FALSE),"")</f>
        <v/>
      </c>
      <c r="I2">
        <f>IF('PSICFL Rec'!O19&gt;1,VLOOKUP('PSICFL Rec'!O19,Certs,4,FALSE),'PSICFL Rec'!E24)</f>
        <v>0</v>
      </c>
      <c r="J2">
        <f>IF('PSICFL Rec'!O19&gt;1,VLOOKUP('PSICFL Rec'!O19,Certs,7,FALSE),'PSICFL Rec'!E25)</f>
        <v>0</v>
      </c>
      <c r="K2">
        <f>IF('PSICFL Rec'!O19&gt;1,VLOOKUP('PSICFL Rec'!O19,Certs,8,FALSE),'PSICFL Rec'!E26)</f>
        <v>0</v>
      </c>
      <c r="L2" t="str">
        <f>'PSICFL Rec'!N22</f>
        <v>_</v>
      </c>
      <c r="M2" t="str">
        <f>'PSICFL Rec'!E32</f>
        <v>_</v>
      </c>
      <c r="N2" t="str">
        <f>'PSICFL Rec'!E33</f>
        <v>_</v>
      </c>
      <c r="O2" t="str">
        <f>'PSICFL Rec'!E34</f>
        <v>_</v>
      </c>
      <c r="P2" t="str">
        <f>'PSICFL Rec'!E28</f>
        <v>_</v>
      </c>
      <c r="Q2" t="str">
        <f>'PSICFL Rec'!E29</f>
        <v>_</v>
      </c>
      <c r="R2">
        <f>'PSICFL Rec'!E30</f>
        <v>0</v>
      </c>
      <c r="S2">
        <f>'PSICFL Rec'!E36</f>
        <v>0</v>
      </c>
      <c r="T2">
        <f>'PSICFL Rec'!E37</f>
        <v>0</v>
      </c>
      <c r="U2">
        <f>'PSICFL Rec'!E38</f>
        <v>0</v>
      </c>
      <c r="V2" t="str">
        <f>'PSICFL Rec'!L40</f>
        <v>_</v>
      </c>
      <c r="W2">
        <f>'PSICFL Rec'!B42</f>
        <v>0</v>
      </c>
      <c r="X2">
        <f>'PSICFL Rec'!B44</f>
        <v>0</v>
      </c>
      <c r="Y2">
        <f>'PSICFL Rec'!B46</f>
        <v>0</v>
      </c>
      <c r="Z2" s="5">
        <f ca="1">TODAY()</f>
        <v>44322</v>
      </c>
      <c r="AA2" t="s">
        <v>72</v>
      </c>
    </row>
    <row r="4" spans="2:27" x14ac:dyDescent="0.25">
      <c r="B4" t="str">
        <f>IF(B2="_","",B2)</f>
        <v/>
      </c>
      <c r="C4">
        <f t="shared" ref="C4:L4" si="0">C2</f>
        <v>0</v>
      </c>
      <c r="D4">
        <f t="shared" si="0"/>
        <v>0</v>
      </c>
      <c r="E4" t="str">
        <f t="shared" si="0"/>
        <v>Select an agency name</v>
      </c>
      <c r="F4">
        <f t="shared" si="0"/>
        <v>0</v>
      </c>
      <c r="G4">
        <f t="shared" si="0"/>
        <v>0</v>
      </c>
      <c r="H4" t="str">
        <f t="shared" si="0"/>
        <v/>
      </c>
      <c r="I4">
        <f t="shared" si="0"/>
        <v>0</v>
      </c>
      <c r="J4">
        <f t="shared" si="0"/>
        <v>0</v>
      </c>
      <c r="K4">
        <f t="shared" si="0"/>
        <v>0</v>
      </c>
      <c r="L4" t="str">
        <f t="shared" si="0"/>
        <v>_</v>
      </c>
      <c r="M4">
        <f>VLOOKUP(M2,SOCReturn,2,FALSE)</f>
        <v>0</v>
      </c>
      <c r="N4">
        <f>VLOOKUP(N2,SOCReturn,2,FALSE)</f>
        <v>0</v>
      </c>
      <c r="O4">
        <f>VLOOKUP(O2,SOCReturn,2,FALSE)</f>
        <v>0</v>
      </c>
      <c r="P4" t="str">
        <f>IF(P2="_","",P2)</f>
        <v/>
      </c>
      <c r="Q4" t="str">
        <f>IF(Q2="_","",Q2)</f>
        <v/>
      </c>
      <c r="R4">
        <f t="shared" ref="R4:AA4" si="1">R2</f>
        <v>0</v>
      </c>
      <c r="S4">
        <f t="shared" si="1"/>
        <v>0</v>
      </c>
      <c r="T4">
        <f t="shared" si="1"/>
        <v>0</v>
      </c>
      <c r="U4">
        <f t="shared" si="1"/>
        <v>0</v>
      </c>
      <c r="V4" t="str">
        <f t="shared" si="1"/>
        <v>_</v>
      </c>
      <c r="W4">
        <f t="shared" si="1"/>
        <v>0</v>
      </c>
      <c r="X4">
        <f t="shared" si="1"/>
        <v>0</v>
      </c>
      <c r="Y4">
        <f t="shared" si="1"/>
        <v>0</v>
      </c>
      <c r="Z4" s="5">
        <f t="shared" ca="1" si="1"/>
        <v>44322</v>
      </c>
      <c r="AA4" s="5" t="str">
        <f t="shared" si="1"/>
        <v>2020-21</v>
      </c>
    </row>
  </sheetData>
  <phoneticPr fontId="5"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3" tint="0.39997558519241921"/>
  </sheetPr>
  <dimension ref="A2:F108"/>
  <sheetViews>
    <sheetView topLeftCell="A34" zoomScale="85" zoomScaleNormal="85" workbookViewId="0">
      <selection activeCell="H53" sqref="H53"/>
    </sheetView>
  </sheetViews>
  <sheetFormatPr defaultRowHeight="14.85" customHeight="1" x14ac:dyDescent="0.25"/>
  <cols>
    <col min="1" max="1" width="14" customWidth="1"/>
    <col min="2" max="2" width="58" customWidth="1"/>
    <col min="3" max="3" width="40.28515625" customWidth="1"/>
    <col min="4" max="4" width="36" customWidth="1"/>
    <col min="5" max="5" width="46.42578125" customWidth="1"/>
  </cols>
  <sheetData>
    <row r="2" spans="1:5" ht="14.85" customHeight="1" x14ac:dyDescent="0.25">
      <c r="B2" s="1" t="s">
        <v>73</v>
      </c>
    </row>
    <row r="3" spans="1:5" ht="14.85" customHeight="1" x14ac:dyDescent="0.25">
      <c r="A3">
        <v>1</v>
      </c>
      <c r="B3" s="39" t="s">
        <v>74</v>
      </c>
      <c r="C3" s="4">
        <v>1</v>
      </c>
      <c r="E3" t="s">
        <v>8</v>
      </c>
    </row>
    <row r="4" spans="1:5" ht="14.85" customHeight="1" x14ac:dyDescent="0.25">
      <c r="A4">
        <v>2</v>
      </c>
      <c r="B4" s="2" t="s">
        <v>75</v>
      </c>
      <c r="C4" s="4">
        <v>2</v>
      </c>
      <c r="E4" t="s">
        <v>76</v>
      </c>
    </row>
    <row r="5" spans="1:5" ht="14.85" customHeight="1" x14ac:dyDescent="0.25">
      <c r="A5">
        <v>3</v>
      </c>
      <c r="B5" s="2" t="s">
        <v>77</v>
      </c>
      <c r="C5" s="4">
        <v>3</v>
      </c>
      <c r="E5" t="s">
        <v>78</v>
      </c>
    </row>
    <row r="6" spans="1:5" ht="14.85" customHeight="1" x14ac:dyDescent="0.25">
      <c r="A6">
        <v>4</v>
      </c>
      <c r="B6" s="2" t="s">
        <v>79</v>
      </c>
      <c r="C6" s="4">
        <v>4</v>
      </c>
    </row>
    <row r="7" spans="1:5" ht="14.85" customHeight="1" x14ac:dyDescent="0.25">
      <c r="A7">
        <v>5</v>
      </c>
      <c r="B7" s="2" t="s">
        <v>80</v>
      </c>
      <c r="C7" s="4">
        <v>5</v>
      </c>
    </row>
    <row r="8" spans="1:5" ht="14.85" customHeight="1" x14ac:dyDescent="0.25">
      <c r="A8">
        <v>6</v>
      </c>
      <c r="B8" s="2" t="s">
        <v>81</v>
      </c>
      <c r="C8" s="4">
        <v>6</v>
      </c>
      <c r="E8" t="s">
        <v>8</v>
      </c>
    </row>
    <row r="9" spans="1:5" ht="14.85" customHeight="1" x14ac:dyDescent="0.25">
      <c r="A9">
        <v>7</v>
      </c>
      <c r="B9" s="2" t="s">
        <v>82</v>
      </c>
      <c r="C9" s="4">
        <v>7</v>
      </c>
      <c r="E9" s="4" t="s">
        <v>83</v>
      </c>
    </row>
    <row r="10" spans="1:5" ht="14.85" customHeight="1" x14ac:dyDescent="0.25">
      <c r="A10">
        <v>8</v>
      </c>
      <c r="B10" s="2" t="s">
        <v>84</v>
      </c>
      <c r="C10" s="4">
        <v>8</v>
      </c>
      <c r="E10" s="4" t="s">
        <v>85</v>
      </c>
    </row>
    <row r="11" spans="1:5" ht="14.85" customHeight="1" x14ac:dyDescent="0.25">
      <c r="A11">
        <v>9</v>
      </c>
      <c r="B11" s="2" t="s">
        <v>86</v>
      </c>
      <c r="C11" s="4">
        <v>9</v>
      </c>
      <c r="E11" s="4"/>
    </row>
    <row r="12" spans="1:5" ht="14.85" customHeight="1" x14ac:dyDescent="0.25">
      <c r="A12">
        <v>10</v>
      </c>
      <c r="B12" s="2" t="s">
        <v>87</v>
      </c>
      <c r="C12" s="4">
        <v>10</v>
      </c>
    </row>
    <row r="13" spans="1:5" ht="14.85" customHeight="1" x14ac:dyDescent="0.25">
      <c r="A13">
        <v>11</v>
      </c>
      <c r="B13" s="2" t="s">
        <v>88</v>
      </c>
      <c r="C13" s="4">
        <v>11</v>
      </c>
    </row>
    <row r="14" spans="1:5" ht="14.85" customHeight="1" x14ac:dyDescent="0.25">
      <c r="A14">
        <v>12</v>
      </c>
      <c r="B14" s="2" t="s">
        <v>89</v>
      </c>
      <c r="C14" s="4">
        <v>12</v>
      </c>
    </row>
    <row r="15" spans="1:5" ht="14.85" customHeight="1" x14ac:dyDescent="0.25">
      <c r="A15">
        <v>13</v>
      </c>
      <c r="B15" s="2" t="s">
        <v>90</v>
      </c>
      <c r="C15" s="4">
        <v>13</v>
      </c>
    </row>
    <row r="16" spans="1:5" ht="14.85" customHeight="1" x14ac:dyDescent="0.25">
      <c r="A16">
        <v>14</v>
      </c>
      <c r="B16" s="2" t="s">
        <v>91</v>
      </c>
      <c r="C16" s="4">
        <v>14</v>
      </c>
    </row>
    <row r="17" spans="1:5" ht="14.85" customHeight="1" x14ac:dyDescent="0.25">
      <c r="A17">
        <v>15</v>
      </c>
      <c r="B17" s="2" t="s">
        <v>92</v>
      </c>
      <c r="C17" s="4">
        <v>15</v>
      </c>
    </row>
    <row r="18" spans="1:5" ht="14.85" customHeight="1" x14ac:dyDescent="0.25">
      <c r="A18">
        <v>16</v>
      </c>
      <c r="B18" s="2" t="s">
        <v>93</v>
      </c>
      <c r="C18" s="4">
        <v>16</v>
      </c>
    </row>
    <row r="19" spans="1:5" ht="14.85" customHeight="1" x14ac:dyDescent="0.25">
      <c r="A19">
        <v>17</v>
      </c>
      <c r="B19" s="2" t="s">
        <v>94</v>
      </c>
      <c r="C19" s="4">
        <v>17</v>
      </c>
      <c r="E19" t="s">
        <v>8</v>
      </c>
    </row>
    <row r="20" spans="1:5" ht="14.85" customHeight="1" x14ac:dyDescent="0.25">
      <c r="A20">
        <v>18</v>
      </c>
      <c r="B20" s="2" t="s">
        <v>95</v>
      </c>
      <c r="C20" s="4">
        <v>18</v>
      </c>
      <c r="E20" t="s">
        <v>96</v>
      </c>
    </row>
    <row r="21" spans="1:5" ht="14.85" customHeight="1" x14ac:dyDescent="0.25">
      <c r="A21">
        <v>19</v>
      </c>
      <c r="B21" s="2" t="s">
        <v>97</v>
      </c>
      <c r="C21" s="4">
        <v>19</v>
      </c>
      <c r="E21" t="s">
        <v>98</v>
      </c>
    </row>
    <row r="22" spans="1:5" ht="14.85" customHeight="1" x14ac:dyDescent="0.25">
      <c r="A22">
        <v>20</v>
      </c>
      <c r="B22" s="2" t="s">
        <v>99</v>
      </c>
      <c r="C22" s="4">
        <v>20</v>
      </c>
      <c r="E22" t="s">
        <v>100</v>
      </c>
    </row>
    <row r="23" spans="1:5" ht="14.85" customHeight="1" x14ac:dyDescent="0.25">
      <c r="A23">
        <v>21</v>
      </c>
      <c r="B23" s="2" t="s">
        <v>101</v>
      </c>
      <c r="C23" s="4">
        <v>21</v>
      </c>
      <c r="E23" t="s">
        <v>102</v>
      </c>
    </row>
    <row r="24" spans="1:5" ht="14.85" customHeight="1" x14ac:dyDescent="0.25">
      <c r="A24">
        <v>22</v>
      </c>
      <c r="B24" s="2" t="s">
        <v>103</v>
      </c>
      <c r="C24" s="4">
        <v>22</v>
      </c>
      <c r="E24" t="s">
        <v>104</v>
      </c>
    </row>
    <row r="25" spans="1:5" ht="14.85" customHeight="1" x14ac:dyDescent="0.25">
      <c r="A25">
        <v>23</v>
      </c>
      <c r="B25" s="2" t="s">
        <v>3119</v>
      </c>
      <c r="C25" s="4">
        <v>23</v>
      </c>
      <c r="E25" t="s">
        <v>105</v>
      </c>
    </row>
    <row r="26" spans="1:5" ht="14.85" customHeight="1" x14ac:dyDescent="0.25">
      <c r="A26">
        <v>24</v>
      </c>
      <c r="B26" s="2" t="s">
        <v>106</v>
      </c>
      <c r="C26" s="4">
        <v>24</v>
      </c>
      <c r="E26" t="s">
        <v>107</v>
      </c>
    </row>
    <row r="27" spans="1:5" ht="14.85" customHeight="1" x14ac:dyDescent="0.25">
      <c r="A27">
        <v>25</v>
      </c>
      <c r="B27" s="2" t="s">
        <v>108</v>
      </c>
      <c r="C27" s="4">
        <v>25</v>
      </c>
      <c r="E27" t="s">
        <v>109</v>
      </c>
    </row>
    <row r="28" spans="1:5" ht="14.85" customHeight="1" x14ac:dyDescent="0.25">
      <c r="A28">
        <v>26</v>
      </c>
      <c r="B28" s="2" t="s">
        <v>111</v>
      </c>
      <c r="C28" s="4">
        <v>26</v>
      </c>
      <c r="E28" t="s">
        <v>110</v>
      </c>
    </row>
    <row r="29" spans="1:5" ht="14.85" customHeight="1" x14ac:dyDescent="0.25">
      <c r="A29">
        <v>27</v>
      </c>
      <c r="B29" s="2" t="s">
        <v>113</v>
      </c>
      <c r="C29" s="4">
        <v>27</v>
      </c>
      <c r="E29" t="s">
        <v>112</v>
      </c>
    </row>
    <row r="30" spans="1:5" ht="14.85" customHeight="1" x14ac:dyDescent="0.25">
      <c r="A30">
        <v>28</v>
      </c>
      <c r="B30" s="2" t="s">
        <v>115</v>
      </c>
      <c r="C30" s="4">
        <v>28</v>
      </c>
      <c r="E30" t="s">
        <v>114</v>
      </c>
    </row>
    <row r="31" spans="1:5" ht="14.85" customHeight="1" x14ac:dyDescent="0.25">
      <c r="A31">
        <v>29</v>
      </c>
      <c r="B31" s="2" t="s">
        <v>117</v>
      </c>
      <c r="C31" s="4">
        <v>29</v>
      </c>
      <c r="E31" t="s">
        <v>116</v>
      </c>
    </row>
    <row r="32" spans="1:5" ht="14.85" customHeight="1" x14ac:dyDescent="0.25">
      <c r="A32">
        <v>30</v>
      </c>
      <c r="B32" s="2" t="s">
        <v>119</v>
      </c>
      <c r="C32" s="4">
        <v>30</v>
      </c>
      <c r="E32" t="s">
        <v>118</v>
      </c>
    </row>
    <row r="33" spans="1:5" ht="14.85" customHeight="1" x14ac:dyDescent="0.25">
      <c r="A33">
        <v>31</v>
      </c>
      <c r="B33" s="2" t="s">
        <v>121</v>
      </c>
      <c r="C33" s="4">
        <v>31</v>
      </c>
      <c r="E33" t="s">
        <v>120</v>
      </c>
    </row>
    <row r="34" spans="1:5" ht="14.85" customHeight="1" x14ac:dyDescent="0.25">
      <c r="A34">
        <v>32</v>
      </c>
      <c r="B34" s="2" t="s">
        <v>123</v>
      </c>
      <c r="C34" s="4">
        <v>32</v>
      </c>
      <c r="E34" t="s">
        <v>122</v>
      </c>
    </row>
    <row r="35" spans="1:5" ht="14.85" customHeight="1" x14ac:dyDescent="0.25">
      <c r="A35">
        <v>33</v>
      </c>
      <c r="B35" s="2" t="s">
        <v>125</v>
      </c>
      <c r="C35" s="4">
        <v>33</v>
      </c>
      <c r="E35" t="s">
        <v>124</v>
      </c>
    </row>
    <row r="36" spans="1:5" ht="14.85" customHeight="1" x14ac:dyDescent="0.25">
      <c r="A36">
        <v>34</v>
      </c>
      <c r="B36" s="2" t="s">
        <v>127</v>
      </c>
      <c r="C36" s="4">
        <v>34</v>
      </c>
      <c r="E36" t="s">
        <v>126</v>
      </c>
    </row>
    <row r="37" spans="1:5" ht="14.85" customHeight="1" x14ac:dyDescent="0.25">
      <c r="A37">
        <v>35</v>
      </c>
      <c r="B37" s="2" t="s">
        <v>129</v>
      </c>
      <c r="C37" s="4">
        <v>35</v>
      </c>
      <c r="E37" t="s">
        <v>128</v>
      </c>
    </row>
    <row r="38" spans="1:5" ht="14.85" customHeight="1" x14ac:dyDescent="0.25">
      <c r="A38">
        <v>36</v>
      </c>
      <c r="B38" s="2" t="s">
        <v>131</v>
      </c>
      <c r="C38" s="4">
        <v>36</v>
      </c>
      <c r="E38" t="s">
        <v>130</v>
      </c>
    </row>
    <row r="39" spans="1:5" ht="14.85" customHeight="1" x14ac:dyDescent="0.25">
      <c r="A39">
        <v>37</v>
      </c>
      <c r="B39" s="2" t="s">
        <v>133</v>
      </c>
      <c r="C39" s="4">
        <v>37</v>
      </c>
      <c r="E39" t="s">
        <v>132</v>
      </c>
    </row>
    <row r="40" spans="1:5" ht="14.85" customHeight="1" x14ac:dyDescent="0.25">
      <c r="A40">
        <v>38</v>
      </c>
      <c r="B40" s="2" t="s">
        <v>135</v>
      </c>
      <c r="C40" s="4">
        <v>38</v>
      </c>
      <c r="E40" t="s">
        <v>134</v>
      </c>
    </row>
    <row r="41" spans="1:5" ht="14.85" customHeight="1" x14ac:dyDescent="0.25">
      <c r="A41">
        <v>39</v>
      </c>
      <c r="B41" s="2" t="s">
        <v>137</v>
      </c>
      <c r="C41" s="4">
        <v>39</v>
      </c>
      <c r="E41" t="s">
        <v>136</v>
      </c>
    </row>
    <row r="42" spans="1:5" ht="14.85" customHeight="1" x14ac:dyDescent="0.25">
      <c r="A42">
        <v>40</v>
      </c>
      <c r="B42" s="2" t="s">
        <v>139</v>
      </c>
      <c r="C42" s="4">
        <v>40</v>
      </c>
      <c r="E42" t="s">
        <v>138</v>
      </c>
    </row>
    <row r="43" spans="1:5" ht="14.85" customHeight="1" x14ac:dyDescent="0.25">
      <c r="A43">
        <v>41</v>
      </c>
      <c r="B43" s="2" t="s">
        <v>141</v>
      </c>
      <c r="C43" s="4">
        <v>41</v>
      </c>
      <c r="E43" t="s">
        <v>5443</v>
      </c>
    </row>
    <row r="44" spans="1:5" ht="14.85" customHeight="1" x14ac:dyDescent="0.25">
      <c r="A44">
        <v>42</v>
      </c>
      <c r="B44" s="2" t="s">
        <v>143</v>
      </c>
      <c r="C44" s="4">
        <v>42</v>
      </c>
      <c r="E44" t="s">
        <v>140</v>
      </c>
    </row>
    <row r="45" spans="1:5" ht="14.85" customHeight="1" x14ac:dyDescent="0.25">
      <c r="A45">
        <v>43</v>
      </c>
      <c r="B45" s="2" t="s">
        <v>145</v>
      </c>
      <c r="C45" s="4">
        <v>43</v>
      </c>
      <c r="E45" t="s">
        <v>142</v>
      </c>
    </row>
    <row r="46" spans="1:5" ht="14.85" customHeight="1" x14ac:dyDescent="0.25">
      <c r="A46">
        <v>44</v>
      </c>
      <c r="B46" s="2" t="s">
        <v>147</v>
      </c>
      <c r="C46" s="4">
        <v>44</v>
      </c>
      <c r="E46" t="s">
        <v>144</v>
      </c>
    </row>
    <row r="47" spans="1:5" ht="14.85" customHeight="1" x14ac:dyDescent="0.25">
      <c r="A47">
        <v>45</v>
      </c>
      <c r="B47" s="2" t="s">
        <v>149</v>
      </c>
      <c r="C47" s="4">
        <v>45</v>
      </c>
      <c r="E47" t="s">
        <v>146</v>
      </c>
    </row>
    <row r="48" spans="1:5" ht="14.85" customHeight="1" x14ac:dyDescent="0.25">
      <c r="A48">
        <v>46</v>
      </c>
      <c r="B48" s="2" t="s">
        <v>150</v>
      </c>
      <c r="C48" s="4">
        <v>46</v>
      </c>
      <c r="E48" t="s">
        <v>148</v>
      </c>
    </row>
    <row r="49" spans="1:5" ht="14.85" customHeight="1" x14ac:dyDescent="0.25">
      <c r="A49">
        <v>47</v>
      </c>
      <c r="B49" s="2" t="s">
        <v>151</v>
      </c>
      <c r="C49" s="4">
        <v>47</v>
      </c>
      <c r="E49" t="s">
        <v>8</v>
      </c>
    </row>
    <row r="50" spans="1:5" ht="14.85" customHeight="1" x14ac:dyDescent="0.25">
      <c r="A50">
        <v>48</v>
      </c>
      <c r="B50" s="2" t="s">
        <v>152</v>
      </c>
      <c r="C50" s="4">
        <v>48</v>
      </c>
      <c r="E50" t="s">
        <v>96</v>
      </c>
    </row>
    <row r="51" spans="1:5" ht="14.85" customHeight="1" x14ac:dyDescent="0.25">
      <c r="A51">
        <v>49</v>
      </c>
      <c r="B51" s="2" t="s">
        <v>153</v>
      </c>
      <c r="C51" s="4">
        <v>49</v>
      </c>
      <c r="E51" t="s">
        <v>98</v>
      </c>
    </row>
    <row r="52" spans="1:5" ht="14.85" customHeight="1" x14ac:dyDescent="0.25">
      <c r="A52">
        <v>50</v>
      </c>
      <c r="B52" s="2" t="s">
        <v>154</v>
      </c>
      <c r="C52" s="4">
        <v>50</v>
      </c>
      <c r="E52" t="s">
        <v>100</v>
      </c>
    </row>
    <row r="53" spans="1:5" ht="14.85" customHeight="1" x14ac:dyDescent="0.25">
      <c r="A53">
        <v>51</v>
      </c>
      <c r="B53" s="2" t="s">
        <v>155</v>
      </c>
      <c r="C53" s="4">
        <v>51</v>
      </c>
      <c r="E53" t="s">
        <v>102</v>
      </c>
    </row>
    <row r="54" spans="1:5" ht="14.85" customHeight="1" x14ac:dyDescent="0.25">
      <c r="A54">
        <v>52</v>
      </c>
      <c r="B54" s="2" t="s">
        <v>156</v>
      </c>
      <c r="C54" s="4">
        <v>52</v>
      </c>
      <c r="E54" t="s">
        <v>104</v>
      </c>
    </row>
    <row r="55" spans="1:5" ht="14.85" customHeight="1" x14ac:dyDescent="0.25">
      <c r="A55">
        <v>53</v>
      </c>
      <c r="B55" s="2" t="s">
        <v>157</v>
      </c>
      <c r="C55" s="4">
        <v>53</v>
      </c>
      <c r="E55" t="s">
        <v>107</v>
      </c>
    </row>
    <row r="56" spans="1:5" ht="14.85" customHeight="1" x14ac:dyDescent="0.25">
      <c r="A56">
        <v>54</v>
      </c>
      <c r="B56" s="2" t="s">
        <v>158</v>
      </c>
      <c r="C56" s="4">
        <v>54</v>
      </c>
      <c r="E56" t="s">
        <v>109</v>
      </c>
    </row>
    <row r="57" spans="1:5" ht="14.85" customHeight="1" x14ac:dyDescent="0.25">
      <c r="A57">
        <v>55</v>
      </c>
      <c r="B57" s="2" t="s">
        <v>159</v>
      </c>
      <c r="C57" s="4">
        <v>55</v>
      </c>
      <c r="E57" t="s">
        <v>110</v>
      </c>
    </row>
    <row r="58" spans="1:5" ht="14.85" customHeight="1" x14ac:dyDescent="0.25">
      <c r="A58">
        <v>56</v>
      </c>
      <c r="B58" s="2" t="s">
        <v>160</v>
      </c>
      <c r="C58" s="4">
        <v>56</v>
      </c>
      <c r="E58" t="s">
        <v>112</v>
      </c>
    </row>
    <row r="59" spans="1:5" ht="14.85" customHeight="1" x14ac:dyDescent="0.25">
      <c r="A59">
        <v>57</v>
      </c>
      <c r="B59" s="2" t="s">
        <v>162</v>
      </c>
      <c r="C59" s="4">
        <v>57</v>
      </c>
      <c r="E59" t="s">
        <v>161</v>
      </c>
    </row>
    <row r="60" spans="1:5" ht="14.85" customHeight="1" x14ac:dyDescent="0.25">
      <c r="A60">
        <v>58</v>
      </c>
      <c r="B60" s="2" t="s">
        <v>163</v>
      </c>
      <c r="C60" s="4">
        <v>58</v>
      </c>
      <c r="E60" t="s">
        <v>138</v>
      </c>
    </row>
    <row r="61" spans="1:5" ht="14.85" customHeight="1" x14ac:dyDescent="0.25">
      <c r="A61">
        <v>59</v>
      </c>
      <c r="B61" s="2" t="s">
        <v>164</v>
      </c>
      <c r="C61" s="4">
        <v>59</v>
      </c>
      <c r="E61" t="s">
        <v>5443</v>
      </c>
    </row>
    <row r="62" spans="1:5" ht="14.85" customHeight="1" x14ac:dyDescent="0.25">
      <c r="A62">
        <v>60</v>
      </c>
      <c r="B62" s="2" t="s">
        <v>166</v>
      </c>
      <c r="C62" s="4">
        <v>60</v>
      </c>
      <c r="E62" t="s">
        <v>142</v>
      </c>
    </row>
    <row r="63" spans="1:5" ht="14.85" customHeight="1" x14ac:dyDescent="0.25">
      <c r="A63">
        <v>61</v>
      </c>
      <c r="B63" s="2" t="s">
        <v>168</v>
      </c>
      <c r="C63" s="4">
        <v>61</v>
      </c>
      <c r="E63" t="s">
        <v>165</v>
      </c>
    </row>
    <row r="64" spans="1:5" ht="14.85" customHeight="1" x14ac:dyDescent="0.25">
      <c r="A64">
        <v>62</v>
      </c>
      <c r="B64" s="2" t="s">
        <v>170</v>
      </c>
      <c r="C64" s="4">
        <v>62</v>
      </c>
      <c r="E64" t="s">
        <v>167</v>
      </c>
    </row>
    <row r="65" spans="1:6" ht="14.85" customHeight="1" x14ac:dyDescent="0.25">
      <c r="A65">
        <v>63</v>
      </c>
      <c r="B65" s="2" t="s">
        <v>171</v>
      </c>
      <c r="C65" s="4">
        <v>63</v>
      </c>
      <c r="E65" t="s">
        <v>169</v>
      </c>
    </row>
    <row r="66" spans="1:6" ht="14.85" customHeight="1" x14ac:dyDescent="0.25">
      <c r="A66">
        <v>64</v>
      </c>
      <c r="B66" s="2" t="s">
        <v>172</v>
      </c>
      <c r="C66" s="4">
        <v>64</v>
      </c>
      <c r="E66" t="s">
        <v>148</v>
      </c>
    </row>
    <row r="67" spans="1:6" ht="14.85" customHeight="1" x14ac:dyDescent="0.25">
      <c r="A67">
        <v>65</v>
      </c>
      <c r="B67" s="2" t="s">
        <v>173</v>
      </c>
      <c r="C67" s="4">
        <v>65</v>
      </c>
    </row>
    <row r="68" spans="1:6" ht="14.85" customHeight="1" x14ac:dyDescent="0.25">
      <c r="A68">
        <v>66</v>
      </c>
      <c r="B68" s="2" t="s">
        <v>174</v>
      </c>
      <c r="C68" s="4">
        <v>66</v>
      </c>
    </row>
    <row r="69" spans="1:6" ht="14.85" customHeight="1" x14ac:dyDescent="0.25">
      <c r="A69">
        <v>67</v>
      </c>
      <c r="B69" s="2" t="s">
        <v>175</v>
      </c>
      <c r="C69" s="4">
        <v>67</v>
      </c>
    </row>
    <row r="70" spans="1:6" ht="14.85" customHeight="1" x14ac:dyDescent="0.25">
      <c r="A70">
        <v>68</v>
      </c>
      <c r="B70" s="2" t="s">
        <v>176</v>
      </c>
      <c r="C70" s="4">
        <v>68</v>
      </c>
    </row>
    <row r="71" spans="1:6" ht="14.85" customHeight="1" x14ac:dyDescent="0.25">
      <c r="A71">
        <v>69</v>
      </c>
      <c r="B71" s="2" t="s">
        <v>177</v>
      </c>
      <c r="C71" s="4">
        <v>69</v>
      </c>
    </row>
    <row r="72" spans="1:6" ht="14.85" customHeight="1" x14ac:dyDescent="0.25">
      <c r="A72">
        <v>70</v>
      </c>
      <c r="B72" s="2" t="s">
        <v>178</v>
      </c>
      <c r="C72" s="4">
        <v>70</v>
      </c>
      <c r="E72" t="s">
        <v>22</v>
      </c>
    </row>
    <row r="73" spans="1:6" ht="14.85" customHeight="1" x14ac:dyDescent="0.25">
      <c r="A73">
        <v>71</v>
      </c>
      <c r="B73" s="2" t="s">
        <v>179</v>
      </c>
      <c r="C73" s="4">
        <v>71</v>
      </c>
      <c r="E73" t="s">
        <v>8</v>
      </c>
      <c r="F73" t="s">
        <v>8</v>
      </c>
    </row>
    <row r="74" spans="1:6" ht="14.85" customHeight="1" x14ac:dyDescent="0.25">
      <c r="A74">
        <v>72</v>
      </c>
      <c r="B74" s="2" t="s">
        <v>181</v>
      </c>
      <c r="C74" s="4">
        <v>72</v>
      </c>
      <c r="E74">
        <v>1</v>
      </c>
      <c r="F74" t="s">
        <v>180</v>
      </c>
    </row>
    <row r="75" spans="1:6" ht="14.85" customHeight="1" x14ac:dyDescent="0.25">
      <c r="A75">
        <v>73</v>
      </c>
      <c r="B75" s="2" t="s">
        <v>183</v>
      </c>
      <c r="C75" s="4">
        <v>73</v>
      </c>
      <c r="E75">
        <v>2</v>
      </c>
      <c r="F75" t="s">
        <v>182</v>
      </c>
    </row>
    <row r="76" spans="1:6" ht="14.85" customHeight="1" x14ac:dyDescent="0.25">
      <c r="A76">
        <v>74</v>
      </c>
      <c r="B76" s="2" t="s">
        <v>184</v>
      </c>
      <c r="C76" s="4">
        <v>74</v>
      </c>
      <c r="F76" s="4"/>
    </row>
    <row r="77" spans="1:6" ht="14.85" customHeight="1" x14ac:dyDescent="0.25">
      <c r="A77">
        <v>75</v>
      </c>
      <c r="B77" s="2" t="s">
        <v>186</v>
      </c>
      <c r="C77" s="4">
        <v>75</v>
      </c>
      <c r="E77">
        <v>4</v>
      </c>
      <c r="F77" t="s">
        <v>185</v>
      </c>
    </row>
    <row r="78" spans="1:6" ht="14.85" customHeight="1" x14ac:dyDescent="0.25">
      <c r="A78">
        <v>76</v>
      </c>
      <c r="B78" s="2" t="s">
        <v>188</v>
      </c>
      <c r="C78" s="4">
        <v>76</v>
      </c>
      <c r="E78">
        <v>5</v>
      </c>
      <c r="F78" t="s">
        <v>187</v>
      </c>
    </row>
    <row r="79" spans="1:6" ht="14.85" customHeight="1" x14ac:dyDescent="0.25">
      <c r="A79">
        <v>77</v>
      </c>
      <c r="B79" s="2" t="s">
        <v>189</v>
      </c>
      <c r="C79" s="4">
        <v>77</v>
      </c>
    </row>
    <row r="80" spans="1:6" ht="14.85" customHeight="1" x14ac:dyDescent="0.25">
      <c r="A80">
        <v>78</v>
      </c>
      <c r="B80" s="2" t="s">
        <v>190</v>
      </c>
      <c r="C80" s="4">
        <v>78</v>
      </c>
    </row>
    <row r="81" spans="1:3" ht="14.85" customHeight="1" x14ac:dyDescent="0.25">
      <c r="A81">
        <v>79</v>
      </c>
      <c r="B81" s="2" t="s">
        <v>191</v>
      </c>
      <c r="C81" s="4">
        <v>79</v>
      </c>
    </row>
    <row r="82" spans="1:3" ht="14.85" customHeight="1" x14ac:dyDescent="0.25">
      <c r="A82">
        <v>80</v>
      </c>
      <c r="B82" s="2" t="s">
        <v>192</v>
      </c>
      <c r="C82" s="4">
        <v>80</v>
      </c>
    </row>
    <row r="83" spans="1:3" ht="14.85" customHeight="1" x14ac:dyDescent="0.25">
      <c r="A83">
        <v>81</v>
      </c>
      <c r="B83" s="2" t="s">
        <v>193</v>
      </c>
      <c r="C83" s="4">
        <v>81</v>
      </c>
    </row>
    <row r="84" spans="1:3" ht="14.85" customHeight="1" x14ac:dyDescent="0.25">
      <c r="A84">
        <v>82</v>
      </c>
      <c r="B84" s="2" t="s">
        <v>194</v>
      </c>
      <c r="C84" s="4">
        <v>82</v>
      </c>
    </row>
    <row r="85" spans="1:3" ht="14.85" customHeight="1" x14ac:dyDescent="0.25">
      <c r="A85">
        <v>83</v>
      </c>
      <c r="B85" s="2" t="s">
        <v>195</v>
      </c>
      <c r="C85" s="4">
        <v>83</v>
      </c>
    </row>
    <row r="86" spans="1:3" ht="14.85" customHeight="1" x14ac:dyDescent="0.25">
      <c r="A86">
        <v>84</v>
      </c>
      <c r="B86" s="2" t="s">
        <v>196</v>
      </c>
      <c r="C86" s="4">
        <v>84</v>
      </c>
    </row>
    <row r="87" spans="1:3" ht="14.85" customHeight="1" x14ac:dyDescent="0.25">
      <c r="A87">
        <v>85</v>
      </c>
      <c r="B87" s="2" t="s">
        <v>197</v>
      </c>
      <c r="C87" s="4">
        <v>85</v>
      </c>
    </row>
    <row r="88" spans="1:3" ht="14.85" customHeight="1" x14ac:dyDescent="0.25">
      <c r="A88">
        <v>86</v>
      </c>
      <c r="B88" s="2" t="s">
        <v>198</v>
      </c>
      <c r="C88" s="4">
        <v>86</v>
      </c>
    </row>
    <row r="89" spans="1:3" ht="14.85" customHeight="1" x14ac:dyDescent="0.25">
      <c r="A89">
        <v>87</v>
      </c>
      <c r="B89" s="2" t="s">
        <v>199</v>
      </c>
      <c r="C89" s="4">
        <v>87</v>
      </c>
    </row>
    <row r="90" spans="1:3" ht="14.85" customHeight="1" x14ac:dyDescent="0.25">
      <c r="A90">
        <v>88</v>
      </c>
      <c r="B90" s="2" t="s">
        <v>200</v>
      </c>
      <c r="C90" s="4">
        <v>88</v>
      </c>
    </row>
    <row r="91" spans="1:3" ht="14.85" customHeight="1" x14ac:dyDescent="0.25">
      <c r="A91">
        <v>89</v>
      </c>
      <c r="B91" s="2" t="s">
        <v>201</v>
      </c>
      <c r="C91" s="4">
        <v>89</v>
      </c>
    </row>
    <row r="92" spans="1:3" ht="14.85" customHeight="1" x14ac:dyDescent="0.25">
      <c r="A92">
        <v>90</v>
      </c>
      <c r="B92" s="2" t="s">
        <v>202</v>
      </c>
      <c r="C92" s="4">
        <v>90</v>
      </c>
    </row>
    <row r="93" spans="1:3" ht="14.85" customHeight="1" x14ac:dyDescent="0.25">
      <c r="A93">
        <v>91</v>
      </c>
      <c r="B93" s="2" t="s">
        <v>3118</v>
      </c>
      <c r="C93" s="4">
        <v>91</v>
      </c>
    </row>
    <row r="94" spans="1:3" ht="14.85" customHeight="1" x14ac:dyDescent="0.25">
      <c r="A94">
        <v>92</v>
      </c>
      <c r="B94" s="2" t="s">
        <v>203</v>
      </c>
      <c r="C94" s="4">
        <v>92</v>
      </c>
    </row>
    <row r="95" spans="1:3" ht="14.85" customHeight="1" x14ac:dyDescent="0.25">
      <c r="A95">
        <v>93</v>
      </c>
      <c r="B95" s="2" t="s">
        <v>204</v>
      </c>
      <c r="C95" s="4">
        <v>93</v>
      </c>
    </row>
    <row r="96" spans="1:3" ht="14.85" customHeight="1" x14ac:dyDescent="0.25">
      <c r="A96">
        <v>94</v>
      </c>
      <c r="B96" s="2" t="s">
        <v>205</v>
      </c>
      <c r="C96" s="4">
        <v>94</v>
      </c>
    </row>
    <row r="97" spans="1:3" ht="14.85" customHeight="1" x14ac:dyDescent="0.25">
      <c r="A97">
        <v>95</v>
      </c>
      <c r="B97" s="2" t="s">
        <v>206</v>
      </c>
      <c r="C97" s="4">
        <v>95</v>
      </c>
    </row>
    <row r="98" spans="1:3" ht="14.85" customHeight="1" x14ac:dyDescent="0.25">
      <c r="A98">
        <v>96</v>
      </c>
      <c r="B98" s="2" t="s">
        <v>207</v>
      </c>
      <c r="C98" s="4">
        <v>96</v>
      </c>
    </row>
    <row r="99" spans="1:3" ht="14.85" customHeight="1" x14ac:dyDescent="0.25">
      <c r="A99">
        <v>97</v>
      </c>
      <c r="B99" s="2" t="s">
        <v>208</v>
      </c>
      <c r="C99" s="4">
        <v>97</v>
      </c>
    </row>
    <row r="100" spans="1:3" ht="14.85" customHeight="1" x14ac:dyDescent="0.25">
      <c r="A100" s="4"/>
      <c r="C100" s="4"/>
    </row>
    <row r="101" spans="1:3" ht="14.85" customHeight="1" x14ac:dyDescent="0.25">
      <c r="A101" s="4"/>
      <c r="C101" s="6"/>
    </row>
    <row r="102" spans="1:3" ht="14.85" customHeight="1" x14ac:dyDescent="0.25">
      <c r="A102" s="4"/>
      <c r="B102" s="2"/>
      <c r="C102" s="6"/>
    </row>
    <row r="103" spans="1:3" ht="14.85" customHeight="1" x14ac:dyDescent="0.25">
      <c r="A103" s="4"/>
      <c r="B103" s="2"/>
      <c r="C103" s="6"/>
    </row>
    <row r="104" spans="1:3" ht="14.85" customHeight="1" x14ac:dyDescent="0.25">
      <c r="A104" s="4"/>
      <c r="B104" s="2"/>
      <c r="C104" s="6"/>
    </row>
    <row r="105" spans="1:3" ht="14.85" customHeight="1" x14ac:dyDescent="0.25">
      <c r="A105" s="4"/>
      <c r="B105" s="2"/>
      <c r="C105" s="6"/>
    </row>
    <row r="106" spans="1:3" ht="14.85" customHeight="1" x14ac:dyDescent="0.25">
      <c r="A106" s="4"/>
      <c r="B106" s="2"/>
      <c r="C106" s="6"/>
    </row>
    <row r="107" spans="1:3" ht="14.85" customHeight="1" x14ac:dyDescent="0.25">
      <c r="A107" s="4"/>
      <c r="B107" s="2"/>
      <c r="C107" s="6"/>
    </row>
    <row r="108" spans="1:3" ht="14.85" customHeight="1" x14ac:dyDescent="0.25">
      <c r="A108" s="4"/>
      <c r="B108" s="3"/>
      <c r="C108" s="6"/>
    </row>
  </sheetData>
  <sortState ref="E50:E64">
    <sortCondition ref="E50"/>
  </sortState>
  <phoneticPr fontId="5" type="noConversion"/>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theme="3" tint="0.39997558519241921"/>
  </sheetPr>
  <dimension ref="A1:I909"/>
  <sheetViews>
    <sheetView workbookViewId="0">
      <selection activeCell="E77" sqref="E77"/>
    </sheetView>
  </sheetViews>
  <sheetFormatPr defaultColWidth="9.140625" defaultRowHeight="15" x14ac:dyDescent="0.25"/>
  <cols>
    <col min="1" max="1" width="6" style="40" customWidth="1"/>
    <col min="2" max="2" width="10" style="47" customWidth="1"/>
    <col min="3" max="3" width="78" style="47" customWidth="1"/>
    <col min="4" max="4" width="41.7109375" style="47" customWidth="1"/>
    <col min="5" max="5" width="12.42578125" style="47" customWidth="1"/>
    <col min="6" max="6" width="6" style="52" customWidth="1"/>
    <col min="7" max="7" width="40.140625" style="47" customWidth="1"/>
    <col min="8" max="8" width="21.28515625" style="47" customWidth="1"/>
    <col min="9" max="9" width="9.140625" style="4"/>
    <col min="10" max="16384" width="9.140625" style="47"/>
  </cols>
  <sheetData>
    <row r="1" spans="1:8" s="43" customFormat="1" x14ac:dyDescent="0.25">
      <c r="A1" s="40"/>
      <c r="B1" s="41" t="s">
        <v>209</v>
      </c>
      <c r="C1" s="41"/>
      <c r="D1" s="41" t="s">
        <v>25</v>
      </c>
      <c r="E1" s="42" t="s">
        <v>22</v>
      </c>
      <c r="F1" s="52"/>
      <c r="G1" s="41" t="s">
        <v>210</v>
      </c>
      <c r="H1" s="41" t="s">
        <v>21</v>
      </c>
    </row>
    <row r="2" spans="1:8" s="43" customFormat="1" x14ac:dyDescent="0.25">
      <c r="A2" s="40">
        <v>1</v>
      </c>
      <c r="B2" s="42"/>
      <c r="C2" s="42" t="s">
        <v>8</v>
      </c>
      <c r="D2" s="42" t="s">
        <v>8</v>
      </c>
      <c r="E2" s="42" t="s">
        <v>8</v>
      </c>
      <c r="F2" s="52">
        <v>1</v>
      </c>
      <c r="G2" s="42" t="s">
        <v>8</v>
      </c>
      <c r="H2" s="42" t="s">
        <v>8</v>
      </c>
    </row>
    <row r="3" spans="1:8" x14ac:dyDescent="0.25">
      <c r="A3" s="40">
        <v>2</v>
      </c>
      <c r="B3" s="69" t="s">
        <v>3605</v>
      </c>
      <c r="C3" s="45" t="s">
        <v>4970</v>
      </c>
      <c r="D3" s="44" t="s">
        <v>3606</v>
      </c>
      <c r="E3" s="46">
        <v>1</v>
      </c>
      <c r="F3" s="52">
        <v>2</v>
      </c>
      <c r="G3" s="44" t="s">
        <v>4216</v>
      </c>
      <c r="H3" s="44" t="s">
        <v>4217</v>
      </c>
    </row>
    <row r="4" spans="1:8" x14ac:dyDescent="0.25">
      <c r="A4" s="40">
        <v>3</v>
      </c>
      <c r="B4" s="44" t="s">
        <v>3607</v>
      </c>
      <c r="C4" s="45" t="s">
        <v>4971</v>
      </c>
      <c r="D4" s="44" t="s">
        <v>3608</v>
      </c>
      <c r="E4" s="46">
        <v>1</v>
      </c>
      <c r="F4" s="52">
        <v>3</v>
      </c>
      <c r="G4" s="44" t="s">
        <v>4216</v>
      </c>
      <c r="H4" s="44" t="s">
        <v>4217</v>
      </c>
    </row>
    <row r="5" spans="1:8" x14ac:dyDescent="0.25">
      <c r="A5" s="40">
        <v>4</v>
      </c>
      <c r="B5" s="44" t="s">
        <v>3716</v>
      </c>
      <c r="C5" s="45" t="s">
        <v>5037</v>
      </c>
      <c r="D5" s="44" t="s">
        <v>3717</v>
      </c>
      <c r="E5" s="46">
        <v>1</v>
      </c>
      <c r="F5" s="52">
        <v>4</v>
      </c>
      <c r="G5" s="44" t="s">
        <v>4234</v>
      </c>
      <c r="H5" s="44" t="s">
        <v>4235</v>
      </c>
    </row>
    <row r="6" spans="1:8" x14ac:dyDescent="0.25">
      <c r="A6" s="40">
        <v>5</v>
      </c>
      <c r="B6" s="44" t="s">
        <v>211</v>
      </c>
      <c r="C6" s="45" t="s">
        <v>5289</v>
      </c>
      <c r="D6" s="44" t="s">
        <v>212</v>
      </c>
      <c r="E6" s="46">
        <v>4</v>
      </c>
      <c r="F6" s="52">
        <v>5</v>
      </c>
      <c r="G6" s="44" t="s">
        <v>213</v>
      </c>
      <c r="H6" s="44" t="s">
        <v>1295</v>
      </c>
    </row>
    <row r="7" spans="1:8" ht="25.5" x14ac:dyDescent="0.25">
      <c r="A7" s="40">
        <v>6</v>
      </c>
      <c r="B7" s="27" t="s">
        <v>3141</v>
      </c>
      <c r="C7" s="45" t="s">
        <v>4540</v>
      </c>
      <c r="D7" s="27" t="s">
        <v>3142</v>
      </c>
      <c r="E7" s="46">
        <v>1</v>
      </c>
      <c r="F7" s="52">
        <v>6</v>
      </c>
      <c r="G7" s="27" t="s">
        <v>4007</v>
      </c>
      <c r="H7" s="44" t="s">
        <v>4008</v>
      </c>
    </row>
    <row r="8" spans="1:8" x14ac:dyDescent="0.25">
      <c r="A8" s="40">
        <v>7</v>
      </c>
      <c r="B8" s="27" t="s">
        <v>214</v>
      </c>
      <c r="C8" s="45" t="s">
        <v>4541</v>
      </c>
      <c r="D8" s="27" t="s">
        <v>215</v>
      </c>
      <c r="E8" s="46">
        <v>2</v>
      </c>
      <c r="F8" s="52">
        <v>7</v>
      </c>
      <c r="G8" s="27" t="s">
        <v>216</v>
      </c>
      <c r="H8" s="44" t="s">
        <v>1296</v>
      </c>
    </row>
    <row r="9" spans="1:8" x14ac:dyDescent="0.25">
      <c r="A9" s="40">
        <v>8</v>
      </c>
      <c r="B9" s="27" t="s">
        <v>217</v>
      </c>
      <c r="C9" s="45" t="s">
        <v>4542</v>
      </c>
      <c r="D9" s="27" t="s">
        <v>218</v>
      </c>
      <c r="E9" s="46">
        <v>1</v>
      </c>
      <c r="F9" s="52">
        <v>8</v>
      </c>
      <c r="G9" s="27" t="s">
        <v>216</v>
      </c>
      <c r="H9" s="44" t="s">
        <v>1296</v>
      </c>
    </row>
    <row r="10" spans="1:8" x14ac:dyDescent="0.25">
      <c r="A10" s="40">
        <v>9</v>
      </c>
      <c r="B10" s="27" t="s">
        <v>219</v>
      </c>
      <c r="C10" s="45" t="s">
        <v>4543</v>
      </c>
      <c r="D10" s="27" t="s">
        <v>220</v>
      </c>
      <c r="E10" s="46">
        <v>2</v>
      </c>
      <c r="F10" s="52">
        <v>9</v>
      </c>
      <c r="G10" s="27" t="s">
        <v>216</v>
      </c>
      <c r="H10" s="44" t="s">
        <v>1296</v>
      </c>
    </row>
    <row r="11" spans="1:8" x14ac:dyDescent="0.25">
      <c r="A11" s="40">
        <v>10</v>
      </c>
      <c r="B11" s="27" t="s">
        <v>3143</v>
      </c>
      <c r="C11" s="45" t="s">
        <v>4544</v>
      </c>
      <c r="D11" s="27" t="s">
        <v>3144</v>
      </c>
      <c r="E11" s="46">
        <v>1</v>
      </c>
      <c r="F11" s="52">
        <v>10</v>
      </c>
      <c r="G11" s="27" t="s">
        <v>216</v>
      </c>
      <c r="H11" s="44" t="s">
        <v>1296</v>
      </c>
    </row>
    <row r="12" spans="1:8" x14ac:dyDescent="0.25">
      <c r="A12" s="40">
        <v>11</v>
      </c>
      <c r="B12" s="27" t="s">
        <v>221</v>
      </c>
      <c r="C12" s="45" t="s">
        <v>4545</v>
      </c>
      <c r="D12" s="27" t="s">
        <v>222</v>
      </c>
      <c r="E12" s="46">
        <v>1</v>
      </c>
      <c r="F12" s="52">
        <v>11</v>
      </c>
      <c r="G12" s="27" t="s">
        <v>216</v>
      </c>
      <c r="H12" s="44" t="s">
        <v>1296</v>
      </c>
    </row>
    <row r="13" spans="1:8" x14ac:dyDescent="0.25">
      <c r="A13" s="40">
        <v>12</v>
      </c>
      <c r="B13" s="27" t="s">
        <v>223</v>
      </c>
      <c r="C13" s="45" t="s">
        <v>4546</v>
      </c>
      <c r="D13" s="27" t="s">
        <v>224</v>
      </c>
      <c r="E13" s="46">
        <v>2</v>
      </c>
      <c r="F13" s="52">
        <v>12</v>
      </c>
      <c r="G13" s="27" t="s">
        <v>216</v>
      </c>
      <c r="H13" s="44" t="s">
        <v>1296</v>
      </c>
    </row>
    <row r="14" spans="1:8" x14ac:dyDescent="0.25">
      <c r="A14" s="40">
        <v>13</v>
      </c>
      <c r="B14" s="27" t="s">
        <v>225</v>
      </c>
      <c r="C14" s="45" t="s">
        <v>5083</v>
      </c>
      <c r="D14" s="27" t="s">
        <v>226</v>
      </c>
      <c r="E14" s="46">
        <v>1</v>
      </c>
      <c r="F14" s="52">
        <v>13</v>
      </c>
      <c r="G14" s="27" t="s">
        <v>216</v>
      </c>
      <c r="H14" s="44" t="s">
        <v>1296</v>
      </c>
    </row>
    <row r="15" spans="1:8" x14ac:dyDescent="0.25">
      <c r="A15" s="40">
        <v>14</v>
      </c>
      <c r="B15" s="44" t="s">
        <v>227</v>
      </c>
      <c r="C15" s="45" t="s">
        <v>5351</v>
      </c>
      <c r="D15" s="44" t="s">
        <v>228</v>
      </c>
      <c r="E15" s="46">
        <v>4</v>
      </c>
      <c r="F15" s="52">
        <v>14</v>
      </c>
      <c r="G15" s="44" t="s">
        <v>229</v>
      </c>
      <c r="H15" s="44" t="s">
        <v>1297</v>
      </c>
    </row>
    <row r="16" spans="1:8" x14ac:dyDescent="0.25">
      <c r="A16" s="40">
        <v>15</v>
      </c>
      <c r="B16" s="44" t="s">
        <v>230</v>
      </c>
      <c r="C16" s="45" t="s">
        <v>4547</v>
      </c>
      <c r="D16" s="44" t="s">
        <v>231</v>
      </c>
      <c r="E16" s="46">
        <v>1</v>
      </c>
      <c r="F16" s="52">
        <v>15</v>
      </c>
      <c r="G16" s="44" t="s">
        <v>232</v>
      </c>
      <c r="H16" s="44" t="s">
        <v>1298</v>
      </c>
    </row>
    <row r="17" spans="1:8" ht="25.5" x14ac:dyDescent="0.25">
      <c r="A17" s="40">
        <v>16</v>
      </c>
      <c r="B17" s="27" t="s">
        <v>233</v>
      </c>
      <c r="C17" s="45" t="s">
        <v>4548</v>
      </c>
      <c r="D17" s="27" t="s">
        <v>234</v>
      </c>
      <c r="E17" s="46">
        <v>1</v>
      </c>
      <c r="F17" s="52">
        <v>16</v>
      </c>
      <c r="G17" s="27" t="s">
        <v>235</v>
      </c>
      <c r="H17" s="44" t="s">
        <v>1299</v>
      </c>
    </row>
    <row r="18" spans="1:8" x14ac:dyDescent="0.25">
      <c r="A18" s="40">
        <v>17</v>
      </c>
      <c r="B18" s="27" t="s">
        <v>236</v>
      </c>
      <c r="C18" s="45" t="s">
        <v>4549</v>
      </c>
      <c r="D18" s="27" t="s">
        <v>237</v>
      </c>
      <c r="E18" s="46">
        <v>1</v>
      </c>
      <c r="F18" s="52">
        <v>17</v>
      </c>
      <c r="G18" s="27" t="s">
        <v>238</v>
      </c>
      <c r="H18" s="44" t="s">
        <v>1300</v>
      </c>
    </row>
    <row r="19" spans="1:8" x14ac:dyDescent="0.25">
      <c r="A19" s="40">
        <v>18</v>
      </c>
      <c r="B19" s="27" t="s">
        <v>239</v>
      </c>
      <c r="C19" s="45" t="s">
        <v>4550</v>
      </c>
      <c r="D19" s="27" t="s">
        <v>240</v>
      </c>
      <c r="E19" s="46">
        <v>1</v>
      </c>
      <c r="F19" s="52">
        <v>18</v>
      </c>
      <c r="G19" s="27" t="s">
        <v>238</v>
      </c>
      <c r="H19" s="44" t="s">
        <v>1300</v>
      </c>
    </row>
    <row r="20" spans="1:8" x14ac:dyDescent="0.25">
      <c r="A20" s="40">
        <v>19</v>
      </c>
      <c r="B20" s="27" t="s">
        <v>3145</v>
      </c>
      <c r="C20" s="45" t="s">
        <v>4551</v>
      </c>
      <c r="D20" s="27" t="s">
        <v>3146</v>
      </c>
      <c r="E20" s="46">
        <v>1</v>
      </c>
      <c r="F20" s="52">
        <v>19</v>
      </c>
      <c r="G20" s="27" t="s">
        <v>238</v>
      </c>
      <c r="H20" s="44" t="s">
        <v>1300</v>
      </c>
    </row>
    <row r="21" spans="1:8" x14ac:dyDescent="0.25">
      <c r="A21" s="40">
        <v>20</v>
      </c>
      <c r="B21" s="27" t="s">
        <v>3147</v>
      </c>
      <c r="C21" s="45" t="s">
        <v>4552</v>
      </c>
      <c r="D21" s="27" t="s">
        <v>3148</v>
      </c>
      <c r="E21" s="46">
        <v>1</v>
      </c>
      <c r="F21" s="52">
        <v>20</v>
      </c>
      <c r="G21" s="27" t="s">
        <v>238</v>
      </c>
      <c r="H21" s="44" t="s">
        <v>1300</v>
      </c>
    </row>
    <row r="22" spans="1:8" x14ac:dyDescent="0.25">
      <c r="A22" s="40">
        <v>21</v>
      </c>
      <c r="B22" s="27" t="s">
        <v>3549</v>
      </c>
      <c r="C22" s="45" t="s">
        <v>4927</v>
      </c>
      <c r="D22" s="27" t="s">
        <v>3550</v>
      </c>
      <c r="E22" s="46">
        <v>1</v>
      </c>
      <c r="F22" s="52">
        <v>21</v>
      </c>
      <c r="G22" s="27" t="s">
        <v>238</v>
      </c>
      <c r="H22" s="44" t="s">
        <v>1300</v>
      </c>
    </row>
    <row r="23" spans="1:8" x14ac:dyDescent="0.25">
      <c r="A23" s="40">
        <v>22</v>
      </c>
      <c r="B23" s="27" t="s">
        <v>241</v>
      </c>
      <c r="C23" s="45" t="s">
        <v>5397</v>
      </c>
      <c r="D23" s="27" t="s">
        <v>242</v>
      </c>
      <c r="E23" s="46">
        <v>1</v>
      </c>
      <c r="F23" s="52">
        <v>22</v>
      </c>
      <c r="G23" s="27" t="s">
        <v>238</v>
      </c>
      <c r="H23" s="44" t="s">
        <v>1300</v>
      </c>
    </row>
    <row r="24" spans="1:8" x14ac:dyDescent="0.25">
      <c r="A24" s="40">
        <v>23</v>
      </c>
      <c r="B24" s="27" t="s">
        <v>3149</v>
      </c>
      <c r="C24" s="45" t="s">
        <v>4553</v>
      </c>
      <c r="D24" s="27" t="s">
        <v>3150</v>
      </c>
      <c r="E24" s="46">
        <v>1</v>
      </c>
      <c r="F24" s="52">
        <v>23</v>
      </c>
      <c r="G24" s="27" t="s">
        <v>4009</v>
      </c>
      <c r="H24" s="44" t="s">
        <v>4010</v>
      </c>
    </row>
    <row r="25" spans="1:8" x14ac:dyDescent="0.25">
      <c r="A25" s="40">
        <v>24</v>
      </c>
      <c r="B25" s="27" t="s">
        <v>243</v>
      </c>
      <c r="C25" s="45" t="s">
        <v>4554</v>
      </c>
      <c r="D25" s="27" t="s">
        <v>244</v>
      </c>
      <c r="E25" s="46">
        <v>1</v>
      </c>
      <c r="F25" s="52">
        <v>24</v>
      </c>
      <c r="G25" s="27" t="s">
        <v>245</v>
      </c>
      <c r="H25" s="44" t="s">
        <v>1301</v>
      </c>
    </row>
    <row r="26" spans="1:8" x14ac:dyDescent="0.25">
      <c r="A26" s="40">
        <v>25</v>
      </c>
      <c r="B26" s="27" t="s">
        <v>3151</v>
      </c>
      <c r="C26" s="45" t="s">
        <v>4555</v>
      </c>
      <c r="D26" s="27" t="s">
        <v>3152</v>
      </c>
      <c r="E26" s="46">
        <v>1</v>
      </c>
      <c r="F26" s="52">
        <v>25</v>
      </c>
      <c r="G26" s="27" t="s">
        <v>245</v>
      </c>
      <c r="H26" s="44" t="s">
        <v>1301</v>
      </c>
    </row>
    <row r="27" spans="1:8" x14ac:dyDescent="0.25">
      <c r="A27" s="40">
        <v>26</v>
      </c>
      <c r="B27" s="27" t="s">
        <v>246</v>
      </c>
      <c r="C27" s="45" t="s">
        <v>4566</v>
      </c>
      <c r="D27" s="27" t="s">
        <v>247</v>
      </c>
      <c r="E27" s="46">
        <v>2</v>
      </c>
      <c r="F27" s="52">
        <v>26</v>
      </c>
      <c r="G27" s="27" t="s">
        <v>245</v>
      </c>
      <c r="H27" s="44" t="s">
        <v>1301</v>
      </c>
    </row>
    <row r="28" spans="1:8" x14ac:dyDescent="0.25">
      <c r="A28" s="40">
        <v>27</v>
      </c>
      <c r="B28" s="27" t="s">
        <v>248</v>
      </c>
      <c r="C28" s="45" t="s">
        <v>4567</v>
      </c>
      <c r="D28" s="27" t="s">
        <v>249</v>
      </c>
      <c r="E28" s="46">
        <v>2</v>
      </c>
      <c r="F28" s="52">
        <v>27</v>
      </c>
      <c r="G28" s="27" t="s">
        <v>245</v>
      </c>
      <c r="H28" s="44" t="s">
        <v>1301</v>
      </c>
    </row>
    <row r="29" spans="1:8" x14ac:dyDescent="0.25">
      <c r="A29" s="40">
        <v>28</v>
      </c>
      <c r="B29" s="27" t="s">
        <v>250</v>
      </c>
      <c r="C29" s="45" t="s">
        <v>4568</v>
      </c>
      <c r="D29" s="27" t="s">
        <v>251</v>
      </c>
      <c r="E29" s="46">
        <v>2</v>
      </c>
      <c r="F29" s="52">
        <v>28</v>
      </c>
      <c r="G29" s="27" t="s">
        <v>245</v>
      </c>
      <c r="H29" s="44" t="s">
        <v>1301</v>
      </c>
    </row>
    <row r="30" spans="1:8" x14ac:dyDescent="0.25">
      <c r="A30" s="40">
        <v>29</v>
      </c>
      <c r="B30" s="27" t="s">
        <v>252</v>
      </c>
      <c r="C30" s="45" t="s">
        <v>5173</v>
      </c>
      <c r="D30" s="27" t="s">
        <v>253</v>
      </c>
      <c r="E30" s="46">
        <v>2</v>
      </c>
      <c r="F30" s="52">
        <v>29</v>
      </c>
      <c r="G30" s="27" t="s">
        <v>245</v>
      </c>
      <c r="H30" s="44" t="s">
        <v>1301</v>
      </c>
    </row>
    <row r="31" spans="1:8" ht="25.5" x14ac:dyDescent="0.25">
      <c r="A31" s="40">
        <v>30</v>
      </c>
      <c r="B31" s="27" t="s">
        <v>254</v>
      </c>
      <c r="C31" s="45" t="s">
        <v>4556</v>
      </c>
      <c r="D31" s="27" t="s">
        <v>255</v>
      </c>
      <c r="E31" s="46">
        <v>1</v>
      </c>
      <c r="F31" s="52">
        <v>30</v>
      </c>
      <c r="G31" s="27" t="s">
        <v>256</v>
      </c>
      <c r="H31" s="44" t="s">
        <v>1302</v>
      </c>
    </row>
    <row r="32" spans="1:8" x14ac:dyDescent="0.25">
      <c r="A32" s="40">
        <v>31</v>
      </c>
      <c r="B32" s="44" t="s">
        <v>3720</v>
      </c>
      <c r="C32" s="45" t="s">
        <v>5039</v>
      </c>
      <c r="D32" s="44" t="s">
        <v>3721</v>
      </c>
      <c r="E32" s="46">
        <v>1</v>
      </c>
      <c r="F32" s="52">
        <v>31</v>
      </c>
      <c r="G32" s="44" t="s">
        <v>259</v>
      </c>
      <c r="H32" s="44" t="s">
        <v>1303</v>
      </c>
    </row>
    <row r="33" spans="1:8" x14ac:dyDescent="0.25">
      <c r="A33" s="40">
        <v>32</v>
      </c>
      <c r="B33" s="27" t="s">
        <v>257</v>
      </c>
      <c r="C33" s="45" t="s">
        <v>5040</v>
      </c>
      <c r="D33" s="27" t="s">
        <v>258</v>
      </c>
      <c r="E33" s="46">
        <v>4</v>
      </c>
      <c r="F33" s="52">
        <v>32</v>
      </c>
      <c r="G33" s="27" t="s">
        <v>259</v>
      </c>
      <c r="H33" s="44" t="s">
        <v>1303</v>
      </c>
    </row>
    <row r="34" spans="1:8" x14ac:dyDescent="0.25">
      <c r="A34" s="40">
        <v>33</v>
      </c>
      <c r="B34" s="44" t="s">
        <v>260</v>
      </c>
      <c r="C34" s="45" t="s">
        <v>4557</v>
      </c>
      <c r="D34" s="44" t="s">
        <v>261</v>
      </c>
      <c r="E34" s="46">
        <v>1</v>
      </c>
      <c r="F34" s="52">
        <v>33</v>
      </c>
      <c r="G34" s="44" t="s">
        <v>262</v>
      </c>
      <c r="H34" s="44" t="s">
        <v>1304</v>
      </c>
    </row>
    <row r="35" spans="1:8" x14ac:dyDescent="0.25">
      <c r="A35" s="40">
        <v>34</v>
      </c>
      <c r="B35" s="44" t="s">
        <v>263</v>
      </c>
      <c r="C35" s="45" t="s">
        <v>4558</v>
      </c>
      <c r="D35" s="44" t="s">
        <v>264</v>
      </c>
      <c r="E35" s="46">
        <v>1</v>
      </c>
      <c r="F35" s="52">
        <v>34</v>
      </c>
      <c r="G35" s="44" t="s">
        <v>262</v>
      </c>
      <c r="H35" s="44" t="s">
        <v>1304</v>
      </c>
    </row>
    <row r="36" spans="1:8" x14ac:dyDescent="0.25">
      <c r="A36" s="40">
        <v>35</v>
      </c>
      <c r="B36" s="27" t="s">
        <v>3153</v>
      </c>
      <c r="C36" s="45" t="s">
        <v>4559</v>
      </c>
      <c r="D36" s="27" t="s">
        <v>3154</v>
      </c>
      <c r="E36" s="46">
        <v>1</v>
      </c>
      <c r="F36" s="52">
        <v>35</v>
      </c>
      <c r="G36" s="27" t="s">
        <v>262</v>
      </c>
      <c r="H36" s="44" t="s">
        <v>1304</v>
      </c>
    </row>
    <row r="37" spans="1:8" x14ac:dyDescent="0.25">
      <c r="A37" s="40">
        <v>36</v>
      </c>
      <c r="B37" s="27" t="s">
        <v>265</v>
      </c>
      <c r="C37" s="45" t="s">
        <v>4884</v>
      </c>
      <c r="D37" s="27" t="s">
        <v>266</v>
      </c>
      <c r="E37" s="46">
        <v>1</v>
      </c>
      <c r="F37" s="52">
        <v>36</v>
      </c>
      <c r="G37" s="27" t="s">
        <v>262</v>
      </c>
      <c r="H37" s="44" t="s">
        <v>1304</v>
      </c>
    </row>
    <row r="38" spans="1:8" ht="25.5" x14ac:dyDescent="0.25">
      <c r="A38" s="40">
        <v>37</v>
      </c>
      <c r="B38" s="27" t="s">
        <v>3517</v>
      </c>
      <c r="C38" s="45" t="s">
        <v>4902</v>
      </c>
      <c r="D38" s="27" t="s">
        <v>3518</v>
      </c>
      <c r="E38" s="46">
        <v>1</v>
      </c>
      <c r="F38" s="52">
        <v>37</v>
      </c>
      <c r="G38" s="27" t="s">
        <v>262</v>
      </c>
      <c r="H38" s="44" t="s">
        <v>1304</v>
      </c>
    </row>
    <row r="39" spans="1:8" x14ac:dyDescent="0.25">
      <c r="A39" s="40">
        <v>38</v>
      </c>
      <c r="B39" s="27" t="s">
        <v>267</v>
      </c>
      <c r="C39" s="45" t="s">
        <v>4964</v>
      </c>
      <c r="D39" s="27" t="s">
        <v>268</v>
      </c>
      <c r="E39" s="46">
        <v>5</v>
      </c>
      <c r="F39" s="52">
        <v>38</v>
      </c>
      <c r="G39" s="27" t="s">
        <v>262</v>
      </c>
      <c r="H39" s="44" t="s">
        <v>1304</v>
      </c>
    </row>
    <row r="40" spans="1:8" x14ac:dyDescent="0.25">
      <c r="A40" s="40">
        <v>39</v>
      </c>
      <c r="B40" s="27" t="s">
        <v>269</v>
      </c>
      <c r="C40" s="45" t="s">
        <v>4965</v>
      </c>
      <c r="D40" s="27" t="s">
        <v>270</v>
      </c>
      <c r="E40" s="46">
        <v>5</v>
      </c>
      <c r="F40" s="52">
        <v>39</v>
      </c>
      <c r="G40" s="27" t="s">
        <v>262</v>
      </c>
      <c r="H40" s="44" t="s">
        <v>1304</v>
      </c>
    </row>
    <row r="41" spans="1:8" x14ac:dyDescent="0.25">
      <c r="A41" s="40">
        <v>40</v>
      </c>
      <c r="B41" s="27" t="s">
        <v>271</v>
      </c>
      <c r="C41" s="45" t="s">
        <v>4966</v>
      </c>
      <c r="D41" s="27" t="s">
        <v>272</v>
      </c>
      <c r="E41" s="46">
        <v>5</v>
      </c>
      <c r="F41" s="52">
        <v>40</v>
      </c>
      <c r="G41" s="27" t="s">
        <v>262</v>
      </c>
      <c r="H41" s="44" t="s">
        <v>1304</v>
      </c>
    </row>
    <row r="42" spans="1:8" ht="25.5" x14ac:dyDescent="0.25">
      <c r="A42" s="40">
        <v>41</v>
      </c>
      <c r="B42" s="27" t="s">
        <v>273</v>
      </c>
      <c r="C42" s="45" t="s">
        <v>4967</v>
      </c>
      <c r="D42" s="27" t="s">
        <v>274</v>
      </c>
      <c r="E42" s="46">
        <v>5</v>
      </c>
      <c r="F42" s="52">
        <v>41</v>
      </c>
      <c r="G42" s="27" t="s">
        <v>262</v>
      </c>
      <c r="H42" s="44" t="s">
        <v>1304</v>
      </c>
    </row>
    <row r="43" spans="1:8" x14ac:dyDescent="0.25">
      <c r="A43" s="40">
        <v>42</v>
      </c>
      <c r="B43" s="27" t="s">
        <v>3811</v>
      </c>
      <c r="C43" s="45" t="s">
        <v>5178</v>
      </c>
      <c r="D43" s="27" t="s">
        <v>3812</v>
      </c>
      <c r="E43" s="46">
        <v>1</v>
      </c>
      <c r="F43" s="52">
        <v>42</v>
      </c>
      <c r="G43" s="27" t="s">
        <v>262</v>
      </c>
      <c r="H43" s="44" t="s">
        <v>1304</v>
      </c>
    </row>
    <row r="44" spans="1:8" x14ac:dyDescent="0.25">
      <c r="A44" s="40">
        <v>43</v>
      </c>
      <c r="B44" s="27" t="s">
        <v>275</v>
      </c>
      <c r="C44" s="45" t="s">
        <v>5293</v>
      </c>
      <c r="D44" s="27" t="s">
        <v>276</v>
      </c>
      <c r="E44" s="46">
        <v>1</v>
      </c>
      <c r="F44" s="52">
        <v>43</v>
      </c>
      <c r="G44" s="27" t="s">
        <v>262</v>
      </c>
      <c r="H44" s="44" t="s">
        <v>1304</v>
      </c>
    </row>
    <row r="45" spans="1:8" x14ac:dyDescent="0.25">
      <c r="A45" s="40">
        <v>44</v>
      </c>
      <c r="B45" s="27" t="s">
        <v>3929</v>
      </c>
      <c r="C45" s="45" t="s">
        <v>5344</v>
      </c>
      <c r="D45" s="27" t="s">
        <v>3930</v>
      </c>
      <c r="E45" s="46">
        <v>1</v>
      </c>
      <c r="F45" s="52">
        <v>44</v>
      </c>
      <c r="G45" s="27" t="s">
        <v>262</v>
      </c>
      <c r="H45" s="44" t="s">
        <v>1304</v>
      </c>
    </row>
    <row r="46" spans="1:8" x14ac:dyDescent="0.25">
      <c r="A46" s="40">
        <v>45</v>
      </c>
      <c r="B46" s="44" t="s">
        <v>277</v>
      </c>
      <c r="C46" s="45" t="s">
        <v>5378</v>
      </c>
      <c r="D46" s="44" t="s">
        <v>278</v>
      </c>
      <c r="E46" s="46">
        <v>1</v>
      </c>
      <c r="F46" s="52">
        <v>45</v>
      </c>
      <c r="G46" s="44" t="s">
        <v>262</v>
      </c>
      <c r="H46" s="44" t="s">
        <v>1304</v>
      </c>
    </row>
    <row r="47" spans="1:8" x14ac:dyDescent="0.25">
      <c r="A47" s="40">
        <v>46</v>
      </c>
      <c r="B47" s="44" t="s">
        <v>3984</v>
      </c>
      <c r="C47" s="45" t="s">
        <v>5430</v>
      </c>
      <c r="D47" s="44" t="s">
        <v>3985</v>
      </c>
      <c r="E47" s="46">
        <v>1</v>
      </c>
      <c r="F47" s="52">
        <v>46</v>
      </c>
      <c r="G47" s="44" t="s">
        <v>262</v>
      </c>
      <c r="H47" s="44" t="s">
        <v>1304</v>
      </c>
    </row>
    <row r="48" spans="1:8" x14ac:dyDescent="0.25">
      <c r="A48" s="40">
        <v>47</v>
      </c>
      <c r="B48" s="44" t="s">
        <v>3986</v>
      </c>
      <c r="C48" s="45" t="s">
        <v>5431</v>
      </c>
      <c r="D48" s="44" t="s">
        <v>3987</v>
      </c>
      <c r="E48" s="46">
        <v>1</v>
      </c>
      <c r="F48" s="52">
        <v>47</v>
      </c>
      <c r="G48" s="44" t="s">
        <v>262</v>
      </c>
      <c r="H48" s="44" t="s">
        <v>1304</v>
      </c>
    </row>
    <row r="49" spans="1:8" ht="25.5" x14ac:dyDescent="0.25">
      <c r="A49" s="40">
        <v>48</v>
      </c>
      <c r="B49" s="27" t="s">
        <v>280</v>
      </c>
      <c r="C49" s="45" t="s">
        <v>4880</v>
      </c>
      <c r="D49" s="27" t="s">
        <v>3485</v>
      </c>
      <c r="E49" s="46">
        <v>1</v>
      </c>
      <c r="F49" s="52">
        <v>48</v>
      </c>
      <c r="G49" s="27" t="s">
        <v>279</v>
      </c>
      <c r="H49" s="44" t="s">
        <v>1305</v>
      </c>
    </row>
    <row r="50" spans="1:8" ht="25.5" x14ac:dyDescent="0.25">
      <c r="A50" s="40">
        <v>49</v>
      </c>
      <c r="B50" s="27" t="s">
        <v>281</v>
      </c>
      <c r="C50" s="45" t="s">
        <v>4881</v>
      </c>
      <c r="D50" s="27" t="s">
        <v>3486</v>
      </c>
      <c r="E50" s="46">
        <v>1</v>
      </c>
      <c r="F50" s="52">
        <v>49</v>
      </c>
      <c r="G50" s="27" t="s">
        <v>279</v>
      </c>
      <c r="H50" s="44" t="s">
        <v>1305</v>
      </c>
    </row>
    <row r="51" spans="1:8" ht="25.5" x14ac:dyDescent="0.25">
      <c r="A51" s="40">
        <v>50</v>
      </c>
      <c r="B51" s="27" t="s">
        <v>282</v>
      </c>
      <c r="C51" s="45" t="s">
        <v>5055</v>
      </c>
      <c r="D51" s="27" t="s">
        <v>3735</v>
      </c>
      <c r="E51" s="46">
        <v>1</v>
      </c>
      <c r="F51" s="52">
        <v>50</v>
      </c>
      <c r="G51" s="27" t="s">
        <v>279</v>
      </c>
      <c r="H51" s="44" t="s">
        <v>1305</v>
      </c>
    </row>
    <row r="52" spans="1:8" x14ac:dyDescent="0.25">
      <c r="A52" s="40">
        <v>51</v>
      </c>
      <c r="B52" s="27" t="s">
        <v>283</v>
      </c>
      <c r="C52" s="45" t="s">
        <v>5107</v>
      </c>
      <c r="D52" s="27" t="s">
        <v>3758</v>
      </c>
      <c r="E52" s="46">
        <v>1</v>
      </c>
      <c r="F52" s="52">
        <v>51</v>
      </c>
      <c r="G52" s="27" t="s">
        <v>279</v>
      </c>
      <c r="H52" s="44" t="s">
        <v>1305</v>
      </c>
    </row>
    <row r="53" spans="1:8" x14ac:dyDescent="0.25">
      <c r="A53" s="40">
        <v>52</v>
      </c>
      <c r="B53" s="27" t="s">
        <v>284</v>
      </c>
      <c r="C53" s="45" t="s">
        <v>5176</v>
      </c>
      <c r="D53" s="27" t="s">
        <v>285</v>
      </c>
      <c r="E53" s="46">
        <v>1</v>
      </c>
      <c r="F53" s="52">
        <v>52</v>
      </c>
      <c r="G53" s="27" t="s">
        <v>279</v>
      </c>
      <c r="H53" s="44" t="s">
        <v>1305</v>
      </c>
    </row>
    <row r="54" spans="1:8" x14ac:dyDescent="0.25">
      <c r="A54" s="40">
        <v>53</v>
      </c>
      <c r="B54" s="27" t="s">
        <v>286</v>
      </c>
      <c r="C54" s="45" t="s">
        <v>5177</v>
      </c>
      <c r="D54" s="27" t="s">
        <v>287</v>
      </c>
      <c r="E54" s="46">
        <v>1</v>
      </c>
      <c r="F54" s="52">
        <v>53</v>
      </c>
      <c r="G54" s="27" t="s">
        <v>279</v>
      </c>
      <c r="H54" s="44" t="s">
        <v>1305</v>
      </c>
    </row>
    <row r="55" spans="1:8" ht="38.25" x14ac:dyDescent="0.25">
      <c r="A55" s="40">
        <v>54</v>
      </c>
      <c r="B55" s="27" t="s">
        <v>288</v>
      </c>
      <c r="C55" s="45" t="s">
        <v>5266</v>
      </c>
      <c r="D55" s="27" t="s">
        <v>3858</v>
      </c>
      <c r="E55" s="46">
        <v>1</v>
      </c>
      <c r="F55" s="52">
        <v>54</v>
      </c>
      <c r="G55" s="27" t="s">
        <v>279</v>
      </c>
      <c r="H55" s="44" t="s">
        <v>1305</v>
      </c>
    </row>
    <row r="56" spans="1:8" ht="38.25" x14ac:dyDescent="0.25">
      <c r="A56" s="40">
        <v>55</v>
      </c>
      <c r="B56" s="27" t="s">
        <v>289</v>
      </c>
      <c r="C56" s="45" t="s">
        <v>5387</v>
      </c>
      <c r="D56" s="27" t="s">
        <v>3945</v>
      </c>
      <c r="E56" s="46">
        <v>1</v>
      </c>
      <c r="F56" s="52">
        <v>55</v>
      </c>
      <c r="G56" s="27" t="s">
        <v>279</v>
      </c>
      <c r="H56" s="44" t="s">
        <v>1305</v>
      </c>
    </row>
    <row r="57" spans="1:8" ht="38.25" x14ac:dyDescent="0.25">
      <c r="A57" s="40">
        <v>56</v>
      </c>
      <c r="B57" s="27" t="s">
        <v>290</v>
      </c>
      <c r="C57" s="45" t="s">
        <v>5442</v>
      </c>
      <c r="D57" s="27" t="s">
        <v>3946</v>
      </c>
      <c r="E57" s="46">
        <v>1</v>
      </c>
      <c r="F57" s="52">
        <v>56</v>
      </c>
      <c r="G57" s="27" t="s">
        <v>279</v>
      </c>
      <c r="H57" s="44" t="s">
        <v>1305</v>
      </c>
    </row>
    <row r="58" spans="1:8" ht="38.25" x14ac:dyDescent="0.25">
      <c r="A58" s="40">
        <v>57</v>
      </c>
      <c r="B58" s="27" t="s">
        <v>291</v>
      </c>
      <c r="C58" s="45" t="s">
        <v>5388</v>
      </c>
      <c r="D58" s="27" t="s">
        <v>3947</v>
      </c>
      <c r="E58" s="46">
        <v>1</v>
      </c>
      <c r="F58" s="52">
        <v>57</v>
      </c>
      <c r="G58" s="27" t="s">
        <v>279</v>
      </c>
      <c r="H58" s="44" t="s">
        <v>1305</v>
      </c>
    </row>
    <row r="59" spans="1:8" x14ac:dyDescent="0.25">
      <c r="A59" s="40">
        <v>58</v>
      </c>
      <c r="B59" s="27" t="s">
        <v>3519</v>
      </c>
      <c r="C59" s="45" t="s">
        <v>4903</v>
      </c>
      <c r="D59" s="27" t="s">
        <v>3520</v>
      </c>
      <c r="E59" s="46">
        <v>1</v>
      </c>
      <c r="F59" s="52">
        <v>58</v>
      </c>
      <c r="G59" s="27" t="s">
        <v>4194</v>
      </c>
      <c r="H59" s="44" t="s">
        <v>4195</v>
      </c>
    </row>
    <row r="60" spans="1:8" ht="25.5" x14ac:dyDescent="0.25">
      <c r="A60" s="40">
        <v>59</v>
      </c>
      <c r="B60" s="27" t="s">
        <v>292</v>
      </c>
      <c r="C60" s="45" t="s">
        <v>4539</v>
      </c>
      <c r="D60" s="27" t="s">
        <v>293</v>
      </c>
      <c r="E60" s="46">
        <v>4</v>
      </c>
      <c r="F60" s="52">
        <v>59</v>
      </c>
      <c r="G60" s="27" t="s">
        <v>294</v>
      </c>
      <c r="H60" s="44" t="s">
        <v>1306</v>
      </c>
    </row>
    <row r="61" spans="1:8" ht="25.5" x14ac:dyDescent="0.25">
      <c r="A61" s="40">
        <v>60</v>
      </c>
      <c r="B61" s="27" t="s">
        <v>295</v>
      </c>
      <c r="C61" s="45" t="s">
        <v>4934</v>
      </c>
      <c r="D61" s="27" t="s">
        <v>296</v>
      </c>
      <c r="E61" s="46">
        <v>4</v>
      </c>
      <c r="F61" s="52">
        <v>60</v>
      </c>
      <c r="G61" s="27" t="s">
        <v>294</v>
      </c>
      <c r="H61" s="44" t="s">
        <v>1306</v>
      </c>
    </row>
    <row r="62" spans="1:8" x14ac:dyDescent="0.25">
      <c r="A62" s="40">
        <v>61</v>
      </c>
      <c r="B62" s="27" t="s">
        <v>3155</v>
      </c>
      <c r="C62" s="45" t="s">
        <v>4560</v>
      </c>
      <c r="D62" s="27" t="s">
        <v>3156</v>
      </c>
      <c r="E62" s="46">
        <v>1</v>
      </c>
      <c r="F62" s="52">
        <v>61</v>
      </c>
      <c r="G62" s="27" t="s">
        <v>4011</v>
      </c>
      <c r="H62" s="44" t="s">
        <v>4012</v>
      </c>
    </row>
    <row r="63" spans="1:8" ht="25.5" x14ac:dyDescent="0.25">
      <c r="A63" s="40">
        <v>62</v>
      </c>
      <c r="B63" s="27" t="s">
        <v>297</v>
      </c>
      <c r="C63" s="45" t="s">
        <v>4561</v>
      </c>
      <c r="D63" s="27" t="s">
        <v>298</v>
      </c>
      <c r="E63" s="46">
        <v>4</v>
      </c>
      <c r="F63" s="52">
        <v>62</v>
      </c>
      <c r="G63" s="27" t="s">
        <v>299</v>
      </c>
      <c r="H63" s="44" t="s">
        <v>1307</v>
      </c>
    </row>
    <row r="64" spans="1:8" x14ac:dyDescent="0.25">
      <c r="A64" s="40">
        <v>63</v>
      </c>
      <c r="B64" s="44" t="s">
        <v>300</v>
      </c>
      <c r="C64" s="45" t="s">
        <v>4562</v>
      </c>
      <c r="D64" s="44" t="s">
        <v>301</v>
      </c>
      <c r="E64" s="46">
        <v>2</v>
      </c>
      <c r="F64" s="52">
        <v>63</v>
      </c>
      <c r="G64" s="44" t="s">
        <v>302</v>
      </c>
      <c r="H64" s="44" t="s">
        <v>1308</v>
      </c>
    </row>
    <row r="65" spans="1:8" ht="25.5" x14ac:dyDescent="0.25">
      <c r="A65" s="40">
        <v>64</v>
      </c>
      <c r="B65" s="27" t="s">
        <v>303</v>
      </c>
      <c r="C65" s="45" t="s">
        <v>4563</v>
      </c>
      <c r="D65" s="27" t="s">
        <v>304</v>
      </c>
      <c r="E65" s="46">
        <v>2</v>
      </c>
      <c r="F65" s="52">
        <v>64</v>
      </c>
      <c r="G65" s="27" t="s">
        <v>302</v>
      </c>
      <c r="H65" s="44" t="s">
        <v>1308</v>
      </c>
    </row>
    <row r="66" spans="1:8" ht="25.5" x14ac:dyDescent="0.25">
      <c r="A66" s="40">
        <v>65</v>
      </c>
      <c r="B66" s="27" t="s">
        <v>305</v>
      </c>
      <c r="C66" s="45" t="s">
        <v>4564</v>
      </c>
      <c r="D66" s="27" t="s">
        <v>306</v>
      </c>
      <c r="E66" s="46">
        <v>2</v>
      </c>
      <c r="F66" s="52">
        <v>65</v>
      </c>
      <c r="G66" s="27" t="s">
        <v>302</v>
      </c>
      <c r="H66" s="44" t="s">
        <v>1308</v>
      </c>
    </row>
    <row r="67" spans="1:8" ht="25.5" x14ac:dyDescent="0.25">
      <c r="A67" s="40">
        <v>66</v>
      </c>
      <c r="B67" s="27" t="s">
        <v>307</v>
      </c>
      <c r="C67" s="45" t="s">
        <v>4569</v>
      </c>
      <c r="D67" s="27" t="s">
        <v>308</v>
      </c>
      <c r="E67" s="46">
        <v>4</v>
      </c>
      <c r="F67" s="52">
        <v>66</v>
      </c>
      <c r="G67" s="27" t="s">
        <v>302</v>
      </c>
      <c r="H67" s="44" t="s">
        <v>1308</v>
      </c>
    </row>
    <row r="68" spans="1:8" ht="25.5" x14ac:dyDescent="0.25">
      <c r="A68" s="40">
        <v>67</v>
      </c>
      <c r="B68" s="27" t="s">
        <v>3157</v>
      </c>
      <c r="C68" s="45" t="s">
        <v>4570</v>
      </c>
      <c r="D68" s="27" t="s">
        <v>3158</v>
      </c>
      <c r="E68" s="46">
        <v>1</v>
      </c>
      <c r="F68" s="52">
        <v>67</v>
      </c>
      <c r="G68" s="27" t="s">
        <v>302</v>
      </c>
      <c r="H68" s="44" t="s">
        <v>1308</v>
      </c>
    </row>
    <row r="69" spans="1:8" ht="25.5" x14ac:dyDescent="0.25">
      <c r="A69" s="40">
        <v>68</v>
      </c>
      <c r="B69" s="27" t="s">
        <v>309</v>
      </c>
      <c r="C69" s="45" t="s">
        <v>4571</v>
      </c>
      <c r="D69" s="27" t="s">
        <v>310</v>
      </c>
      <c r="E69" s="46">
        <v>4</v>
      </c>
      <c r="F69" s="52">
        <v>68</v>
      </c>
      <c r="G69" s="27" t="s">
        <v>302</v>
      </c>
      <c r="H69" s="44" t="s">
        <v>1308</v>
      </c>
    </row>
    <row r="70" spans="1:8" ht="25.5" x14ac:dyDescent="0.25">
      <c r="A70" s="40">
        <v>69</v>
      </c>
      <c r="B70" s="27" t="s">
        <v>311</v>
      </c>
      <c r="C70" s="45" t="s">
        <v>4565</v>
      </c>
      <c r="D70" s="27" t="s">
        <v>312</v>
      </c>
      <c r="E70" s="46">
        <v>4</v>
      </c>
      <c r="F70" s="52">
        <v>69</v>
      </c>
      <c r="G70" s="27" t="s">
        <v>302</v>
      </c>
      <c r="H70" s="44" t="s">
        <v>1308</v>
      </c>
    </row>
    <row r="71" spans="1:8" ht="25.5" x14ac:dyDescent="0.25">
      <c r="A71" s="40">
        <v>70</v>
      </c>
      <c r="B71" s="27" t="s">
        <v>313</v>
      </c>
      <c r="C71" s="45" t="s">
        <v>5275</v>
      </c>
      <c r="D71" s="27" t="s">
        <v>314</v>
      </c>
      <c r="E71" s="46">
        <v>4</v>
      </c>
      <c r="F71" s="52">
        <v>70</v>
      </c>
      <c r="G71" s="27" t="s">
        <v>302</v>
      </c>
      <c r="H71" s="44" t="s">
        <v>1308</v>
      </c>
    </row>
    <row r="72" spans="1:8" ht="25.5" x14ac:dyDescent="0.25">
      <c r="A72" s="40">
        <v>71</v>
      </c>
      <c r="B72" s="27" t="s">
        <v>315</v>
      </c>
      <c r="C72" s="45" t="s">
        <v>5276</v>
      </c>
      <c r="D72" s="27" t="s">
        <v>316</v>
      </c>
      <c r="E72" s="46">
        <v>4</v>
      </c>
      <c r="F72" s="52">
        <v>71</v>
      </c>
      <c r="G72" s="27" t="s">
        <v>302</v>
      </c>
      <c r="H72" s="44" t="s">
        <v>1308</v>
      </c>
    </row>
    <row r="73" spans="1:8" ht="25.5" x14ac:dyDescent="0.25">
      <c r="A73" s="40">
        <v>72</v>
      </c>
      <c r="B73" s="27" t="s">
        <v>317</v>
      </c>
      <c r="C73" s="45" t="s">
        <v>5277</v>
      </c>
      <c r="D73" s="27" t="s">
        <v>318</v>
      </c>
      <c r="E73" s="46">
        <v>4</v>
      </c>
      <c r="F73" s="52">
        <v>72</v>
      </c>
      <c r="G73" s="27" t="s">
        <v>302</v>
      </c>
      <c r="H73" s="44" t="s">
        <v>1308</v>
      </c>
    </row>
    <row r="74" spans="1:8" ht="38.25" x14ac:dyDescent="0.25">
      <c r="A74" s="40">
        <v>73</v>
      </c>
      <c r="B74" s="27" t="s">
        <v>319</v>
      </c>
      <c r="C74" s="45" t="s">
        <v>5278</v>
      </c>
      <c r="D74" s="27" t="s">
        <v>320</v>
      </c>
      <c r="E74" s="46">
        <v>4</v>
      </c>
      <c r="F74" s="52">
        <v>73</v>
      </c>
      <c r="G74" s="27" t="s">
        <v>302</v>
      </c>
      <c r="H74" s="44" t="s">
        <v>1308</v>
      </c>
    </row>
    <row r="75" spans="1:8" ht="25.5" x14ac:dyDescent="0.25">
      <c r="A75" s="40">
        <v>74</v>
      </c>
      <c r="B75" s="27" t="s">
        <v>321</v>
      </c>
      <c r="C75" s="45" t="s">
        <v>5279</v>
      </c>
      <c r="D75" s="27" t="s">
        <v>322</v>
      </c>
      <c r="E75" s="46">
        <v>4</v>
      </c>
      <c r="F75" s="52">
        <v>74</v>
      </c>
      <c r="G75" s="27" t="s">
        <v>302</v>
      </c>
      <c r="H75" s="44" t="s">
        <v>1308</v>
      </c>
    </row>
    <row r="76" spans="1:8" ht="25.5" x14ac:dyDescent="0.25">
      <c r="A76" s="40">
        <v>75</v>
      </c>
      <c r="B76" s="27" t="s">
        <v>323</v>
      </c>
      <c r="C76" s="45" t="s">
        <v>5280</v>
      </c>
      <c r="D76" s="27" t="s">
        <v>324</v>
      </c>
      <c r="E76" s="46">
        <v>4</v>
      </c>
      <c r="F76" s="52">
        <v>75</v>
      </c>
      <c r="G76" s="27" t="s">
        <v>302</v>
      </c>
      <c r="H76" s="44" t="s">
        <v>1308</v>
      </c>
    </row>
    <row r="77" spans="1:8" ht="25.5" x14ac:dyDescent="0.25">
      <c r="A77" s="40">
        <v>76</v>
      </c>
      <c r="B77" s="27" t="s">
        <v>325</v>
      </c>
      <c r="C77" s="45" t="s">
        <v>5281</v>
      </c>
      <c r="D77" s="27" t="s">
        <v>326</v>
      </c>
      <c r="E77" s="46">
        <v>4</v>
      </c>
      <c r="F77" s="52">
        <v>76</v>
      </c>
      <c r="G77" s="27" t="s">
        <v>302</v>
      </c>
      <c r="H77" s="44" t="s">
        <v>1308</v>
      </c>
    </row>
    <row r="78" spans="1:8" ht="25.5" x14ac:dyDescent="0.25">
      <c r="A78" s="40">
        <v>77</v>
      </c>
      <c r="B78" s="27" t="s">
        <v>327</v>
      </c>
      <c r="C78" s="45" t="s">
        <v>5282</v>
      </c>
      <c r="D78" s="27" t="s">
        <v>328</v>
      </c>
      <c r="E78" s="46">
        <v>4</v>
      </c>
      <c r="F78" s="52">
        <v>77</v>
      </c>
      <c r="G78" s="27" t="s">
        <v>302</v>
      </c>
      <c r="H78" s="44" t="s">
        <v>1308</v>
      </c>
    </row>
    <row r="79" spans="1:8" ht="25.5" x14ac:dyDescent="0.25">
      <c r="A79" s="40">
        <v>78</v>
      </c>
      <c r="B79" s="27" t="s">
        <v>3159</v>
      </c>
      <c r="C79" s="45" t="s">
        <v>4572</v>
      </c>
      <c r="D79" s="27" t="s">
        <v>3160</v>
      </c>
      <c r="E79" s="46">
        <v>1</v>
      </c>
      <c r="F79" s="52">
        <v>78</v>
      </c>
      <c r="G79" s="27" t="s">
        <v>329</v>
      </c>
      <c r="H79" s="44" t="s">
        <v>1309</v>
      </c>
    </row>
    <row r="80" spans="1:8" ht="25.5" x14ac:dyDescent="0.25">
      <c r="A80" s="40">
        <v>79</v>
      </c>
      <c r="B80" s="27" t="s">
        <v>3161</v>
      </c>
      <c r="C80" s="45" t="s">
        <v>4573</v>
      </c>
      <c r="D80" s="27" t="s">
        <v>3162</v>
      </c>
      <c r="E80" s="46">
        <v>1</v>
      </c>
      <c r="F80" s="52">
        <v>79</v>
      </c>
      <c r="G80" s="27" t="s">
        <v>329</v>
      </c>
      <c r="H80" s="44" t="s">
        <v>1309</v>
      </c>
    </row>
    <row r="81" spans="1:8" ht="25.5" x14ac:dyDescent="0.25">
      <c r="A81" s="40">
        <v>80</v>
      </c>
      <c r="B81" s="27" t="s">
        <v>3490</v>
      </c>
      <c r="C81" s="45" t="s">
        <v>4885</v>
      </c>
      <c r="D81" s="27" t="s">
        <v>240</v>
      </c>
      <c r="E81" s="46">
        <v>1</v>
      </c>
      <c r="F81" s="52">
        <v>80</v>
      </c>
      <c r="G81" s="27" t="s">
        <v>329</v>
      </c>
      <c r="H81" s="44" t="s">
        <v>1309</v>
      </c>
    </row>
    <row r="82" spans="1:8" ht="25.5" x14ac:dyDescent="0.25">
      <c r="A82" s="40">
        <v>81</v>
      </c>
      <c r="B82" s="27" t="s">
        <v>3541</v>
      </c>
      <c r="C82" s="45" t="s">
        <v>4922</v>
      </c>
      <c r="D82" s="27" t="s">
        <v>3542</v>
      </c>
      <c r="E82" s="46">
        <v>1</v>
      </c>
      <c r="F82" s="52">
        <v>81</v>
      </c>
      <c r="G82" s="27" t="s">
        <v>329</v>
      </c>
      <c r="H82" s="44" t="s">
        <v>1309</v>
      </c>
    </row>
    <row r="83" spans="1:8" ht="25.5" x14ac:dyDescent="0.25">
      <c r="A83" s="40">
        <v>82</v>
      </c>
      <c r="B83" s="27" t="s">
        <v>3543</v>
      </c>
      <c r="C83" s="45" t="s">
        <v>4923</v>
      </c>
      <c r="D83" s="27" t="s">
        <v>3544</v>
      </c>
      <c r="E83" s="46">
        <v>1</v>
      </c>
      <c r="F83" s="52">
        <v>82</v>
      </c>
      <c r="G83" s="27" t="s">
        <v>329</v>
      </c>
      <c r="H83" s="44" t="s">
        <v>1309</v>
      </c>
    </row>
    <row r="84" spans="1:8" ht="25.5" x14ac:dyDescent="0.25">
      <c r="A84" s="40">
        <v>83</v>
      </c>
      <c r="B84" s="27" t="s">
        <v>3545</v>
      </c>
      <c r="C84" s="45" t="s">
        <v>4924</v>
      </c>
      <c r="D84" s="27" t="s">
        <v>3546</v>
      </c>
      <c r="E84" s="46">
        <v>1</v>
      </c>
      <c r="F84" s="52">
        <v>83</v>
      </c>
      <c r="G84" s="27" t="s">
        <v>329</v>
      </c>
      <c r="H84" s="44" t="s">
        <v>1309</v>
      </c>
    </row>
    <row r="85" spans="1:8" ht="25.5" x14ac:dyDescent="0.25">
      <c r="A85" s="40">
        <v>84</v>
      </c>
      <c r="B85" s="27" t="s">
        <v>3722</v>
      </c>
      <c r="C85" s="45" t="s">
        <v>5045</v>
      </c>
      <c r="D85" s="27" t="s">
        <v>3723</v>
      </c>
      <c r="E85" s="46">
        <v>1</v>
      </c>
      <c r="F85" s="52">
        <v>84</v>
      </c>
      <c r="G85" s="27" t="s">
        <v>329</v>
      </c>
      <c r="H85" s="44" t="s">
        <v>1309</v>
      </c>
    </row>
    <row r="86" spans="1:8" ht="25.5" x14ac:dyDescent="0.25">
      <c r="A86" s="40">
        <v>85</v>
      </c>
      <c r="B86" s="27" t="s">
        <v>3726</v>
      </c>
      <c r="C86" s="45" t="s">
        <v>5047</v>
      </c>
      <c r="D86" s="27" t="s">
        <v>3727</v>
      </c>
      <c r="E86" s="46">
        <v>1</v>
      </c>
      <c r="F86" s="52">
        <v>85</v>
      </c>
      <c r="G86" s="27" t="s">
        <v>329</v>
      </c>
      <c r="H86" s="44" t="s">
        <v>1309</v>
      </c>
    </row>
    <row r="87" spans="1:8" ht="25.5" x14ac:dyDescent="0.25">
      <c r="A87" s="40">
        <v>86</v>
      </c>
      <c r="B87" s="27" t="s">
        <v>3754</v>
      </c>
      <c r="C87" s="45" t="s">
        <v>5092</v>
      </c>
      <c r="D87" s="27" t="s">
        <v>3755</v>
      </c>
      <c r="E87" s="46">
        <v>1</v>
      </c>
      <c r="F87" s="52">
        <v>86</v>
      </c>
      <c r="G87" s="27" t="s">
        <v>329</v>
      </c>
      <c r="H87" s="44" t="s">
        <v>1309</v>
      </c>
    </row>
    <row r="88" spans="1:8" ht="25.5" x14ac:dyDescent="0.25">
      <c r="A88" s="40">
        <v>87</v>
      </c>
      <c r="B88" s="27" t="s">
        <v>330</v>
      </c>
      <c r="C88" s="45" t="s">
        <v>5164</v>
      </c>
      <c r="D88" s="27" t="s">
        <v>331</v>
      </c>
      <c r="E88" s="46">
        <v>1</v>
      </c>
      <c r="F88" s="52">
        <v>87</v>
      </c>
      <c r="G88" s="27" t="s">
        <v>329</v>
      </c>
      <c r="H88" s="44" t="s">
        <v>1309</v>
      </c>
    </row>
    <row r="89" spans="1:8" ht="25.5" x14ac:dyDescent="0.25">
      <c r="A89" s="40">
        <v>88</v>
      </c>
      <c r="B89" s="27" t="s">
        <v>332</v>
      </c>
      <c r="C89" s="45" t="s">
        <v>4574</v>
      </c>
      <c r="D89" s="27" t="s">
        <v>333</v>
      </c>
      <c r="E89" s="46">
        <v>2</v>
      </c>
      <c r="F89" s="52">
        <v>88</v>
      </c>
      <c r="G89" s="27" t="s">
        <v>334</v>
      </c>
      <c r="H89" s="44" t="s">
        <v>1310</v>
      </c>
    </row>
    <row r="90" spans="1:8" x14ac:dyDescent="0.25">
      <c r="A90" s="40">
        <v>89</v>
      </c>
      <c r="B90" s="27" t="s">
        <v>335</v>
      </c>
      <c r="C90" s="45" t="s">
        <v>4575</v>
      </c>
      <c r="D90" s="27" t="s">
        <v>3163</v>
      </c>
      <c r="E90" s="46">
        <v>2</v>
      </c>
      <c r="F90" s="52">
        <v>89</v>
      </c>
      <c r="G90" s="27" t="s">
        <v>336</v>
      </c>
      <c r="H90" s="44" t="s">
        <v>1311</v>
      </c>
    </row>
    <row r="91" spans="1:8" x14ac:dyDescent="0.25">
      <c r="A91" s="40">
        <v>90</v>
      </c>
      <c r="B91" s="27" t="s">
        <v>337</v>
      </c>
      <c r="C91" s="45" t="s">
        <v>4576</v>
      </c>
      <c r="D91" s="27" t="s">
        <v>338</v>
      </c>
      <c r="E91" s="46">
        <v>4</v>
      </c>
      <c r="F91" s="52">
        <v>90</v>
      </c>
      <c r="G91" s="27" t="s">
        <v>336</v>
      </c>
      <c r="H91" s="44" t="s">
        <v>1311</v>
      </c>
    </row>
    <row r="92" spans="1:8" x14ac:dyDescent="0.25">
      <c r="A92" s="40">
        <v>91</v>
      </c>
      <c r="B92" s="27" t="s">
        <v>339</v>
      </c>
      <c r="C92" s="45" t="s">
        <v>5312</v>
      </c>
      <c r="D92" s="27" t="s">
        <v>340</v>
      </c>
      <c r="E92" s="46">
        <v>2</v>
      </c>
      <c r="F92" s="52">
        <v>91</v>
      </c>
      <c r="G92" s="27" t="s">
        <v>341</v>
      </c>
      <c r="H92" s="44" t="s">
        <v>1312</v>
      </c>
    </row>
    <row r="93" spans="1:8" x14ac:dyDescent="0.25">
      <c r="A93" s="40">
        <v>92</v>
      </c>
      <c r="B93" s="27" t="s">
        <v>342</v>
      </c>
      <c r="C93" s="45" t="s">
        <v>5385</v>
      </c>
      <c r="D93" s="27" t="s">
        <v>343</v>
      </c>
      <c r="E93" s="46">
        <v>2</v>
      </c>
      <c r="F93" s="52">
        <v>92</v>
      </c>
      <c r="G93" s="27" t="s">
        <v>341</v>
      </c>
      <c r="H93" s="44" t="s">
        <v>1312</v>
      </c>
    </row>
    <row r="94" spans="1:8" x14ac:dyDescent="0.25">
      <c r="A94" s="40">
        <v>93</v>
      </c>
      <c r="B94" s="27" t="s">
        <v>3121</v>
      </c>
      <c r="C94" s="45" t="s">
        <v>5408</v>
      </c>
      <c r="D94" s="27" t="s">
        <v>3956</v>
      </c>
      <c r="E94" s="46">
        <v>2</v>
      </c>
      <c r="F94" s="52">
        <v>93</v>
      </c>
      <c r="G94" s="27" t="s">
        <v>341</v>
      </c>
      <c r="H94" s="44" t="s">
        <v>1312</v>
      </c>
    </row>
    <row r="95" spans="1:8" ht="25.5" x14ac:dyDescent="0.25">
      <c r="A95" s="40">
        <v>94</v>
      </c>
      <c r="B95" s="27" t="s">
        <v>3164</v>
      </c>
      <c r="C95" s="45" t="s">
        <v>4577</v>
      </c>
      <c r="D95" s="27" t="s">
        <v>3165</v>
      </c>
      <c r="E95" s="46">
        <v>1</v>
      </c>
      <c r="F95" s="52">
        <v>94</v>
      </c>
      <c r="G95" s="27" t="s">
        <v>4013</v>
      </c>
      <c r="H95" s="44" t="s">
        <v>4014</v>
      </c>
    </row>
    <row r="96" spans="1:8" x14ac:dyDescent="0.25">
      <c r="A96" s="40">
        <v>95</v>
      </c>
      <c r="B96" s="27" t="s">
        <v>3166</v>
      </c>
      <c r="C96" s="45" t="s">
        <v>4578</v>
      </c>
      <c r="D96" s="27" t="s">
        <v>3167</v>
      </c>
      <c r="E96" s="46">
        <v>1</v>
      </c>
      <c r="F96" s="52">
        <v>95</v>
      </c>
      <c r="G96" s="27" t="s">
        <v>4013</v>
      </c>
      <c r="H96" s="44" t="s">
        <v>4014</v>
      </c>
    </row>
    <row r="97" spans="1:8" ht="25.5" x14ac:dyDescent="0.25">
      <c r="A97" s="40">
        <v>96</v>
      </c>
      <c r="B97" s="27" t="s">
        <v>344</v>
      </c>
      <c r="C97" s="45" t="s">
        <v>4963</v>
      </c>
      <c r="D97" s="27" t="s">
        <v>345</v>
      </c>
      <c r="E97" s="46">
        <v>1</v>
      </c>
      <c r="F97" s="52">
        <v>96</v>
      </c>
      <c r="G97" s="27" t="s">
        <v>346</v>
      </c>
      <c r="H97" s="44" t="s">
        <v>1313</v>
      </c>
    </row>
    <row r="98" spans="1:8" x14ac:dyDescent="0.25">
      <c r="A98" s="40">
        <v>97</v>
      </c>
      <c r="B98" s="44" t="s">
        <v>3168</v>
      </c>
      <c r="C98" s="45" t="s">
        <v>4579</v>
      </c>
      <c r="D98" s="44" t="s">
        <v>3169</v>
      </c>
      <c r="E98" s="46">
        <v>1</v>
      </c>
      <c r="F98" s="52">
        <v>97</v>
      </c>
      <c r="G98" s="44" t="s">
        <v>4015</v>
      </c>
      <c r="H98" s="44" t="s">
        <v>4016</v>
      </c>
    </row>
    <row r="99" spans="1:8" x14ac:dyDescent="0.25">
      <c r="A99" s="40">
        <v>98</v>
      </c>
      <c r="B99" s="27" t="s">
        <v>3170</v>
      </c>
      <c r="C99" s="45" t="s">
        <v>4580</v>
      </c>
      <c r="D99" s="27" t="s">
        <v>3171</v>
      </c>
      <c r="E99" s="46">
        <v>1</v>
      </c>
      <c r="F99" s="52">
        <v>98</v>
      </c>
      <c r="G99" s="27" t="s">
        <v>4015</v>
      </c>
      <c r="H99" s="44" t="s">
        <v>4016</v>
      </c>
    </row>
    <row r="100" spans="1:8" x14ac:dyDescent="0.25">
      <c r="A100" s="40">
        <v>99</v>
      </c>
      <c r="B100" s="27" t="s">
        <v>3871</v>
      </c>
      <c r="C100" s="45" t="s">
        <v>5297</v>
      </c>
      <c r="D100" s="27" t="s">
        <v>3872</v>
      </c>
      <c r="E100" s="46">
        <v>1</v>
      </c>
      <c r="F100" s="52">
        <v>99</v>
      </c>
      <c r="G100" s="27" t="s">
        <v>4266</v>
      </c>
      <c r="H100" s="44" t="s">
        <v>4267</v>
      </c>
    </row>
    <row r="101" spans="1:8" x14ac:dyDescent="0.25">
      <c r="A101" s="40">
        <v>100</v>
      </c>
      <c r="B101" s="44" t="s">
        <v>347</v>
      </c>
      <c r="C101" s="45" t="s">
        <v>5089</v>
      </c>
      <c r="D101" s="44" t="s">
        <v>348</v>
      </c>
      <c r="E101" s="46">
        <v>1</v>
      </c>
      <c r="F101" s="52">
        <v>100</v>
      </c>
      <c r="G101" s="44" t="s">
        <v>349</v>
      </c>
      <c r="H101" s="44" t="s">
        <v>1314</v>
      </c>
    </row>
    <row r="102" spans="1:8" x14ac:dyDescent="0.25">
      <c r="A102" s="40">
        <v>101</v>
      </c>
      <c r="B102" s="44" t="s">
        <v>350</v>
      </c>
      <c r="C102" s="45" t="s">
        <v>5090</v>
      </c>
      <c r="D102" s="44" t="s">
        <v>351</v>
      </c>
      <c r="E102" s="46">
        <v>5</v>
      </c>
      <c r="F102" s="52">
        <v>101</v>
      </c>
      <c r="G102" s="44" t="s">
        <v>349</v>
      </c>
      <c r="H102" s="44" t="s">
        <v>1314</v>
      </c>
    </row>
    <row r="103" spans="1:8" x14ac:dyDescent="0.25">
      <c r="A103" s="40">
        <v>102</v>
      </c>
      <c r="B103" s="27" t="s">
        <v>352</v>
      </c>
      <c r="C103" s="45" t="s">
        <v>5091</v>
      </c>
      <c r="D103" s="27" t="s">
        <v>353</v>
      </c>
      <c r="E103" s="46">
        <v>5</v>
      </c>
      <c r="F103" s="52">
        <v>102</v>
      </c>
      <c r="G103" s="27" t="s">
        <v>349</v>
      </c>
      <c r="H103" s="44" t="s">
        <v>1314</v>
      </c>
    </row>
    <row r="104" spans="1:8" x14ac:dyDescent="0.25">
      <c r="A104" s="40">
        <v>103</v>
      </c>
      <c r="B104" s="27" t="s">
        <v>354</v>
      </c>
      <c r="C104" s="45" t="s">
        <v>5101</v>
      </c>
      <c r="D104" s="27" t="s">
        <v>355</v>
      </c>
      <c r="E104" s="46">
        <v>1</v>
      </c>
      <c r="F104" s="52">
        <v>103</v>
      </c>
      <c r="G104" s="27" t="s">
        <v>349</v>
      </c>
      <c r="H104" s="44" t="s">
        <v>1314</v>
      </c>
    </row>
    <row r="105" spans="1:8" x14ac:dyDescent="0.25">
      <c r="A105" s="40">
        <v>104</v>
      </c>
      <c r="B105" s="44" t="s">
        <v>3172</v>
      </c>
      <c r="C105" s="45" t="s">
        <v>4581</v>
      </c>
      <c r="D105" s="44" t="s">
        <v>3173</v>
      </c>
      <c r="E105" s="46">
        <v>1</v>
      </c>
      <c r="F105" s="52">
        <v>104</v>
      </c>
      <c r="G105" s="44" t="s">
        <v>358</v>
      </c>
      <c r="H105" s="44" t="s">
        <v>1315</v>
      </c>
    </row>
    <row r="106" spans="1:8" x14ac:dyDescent="0.25">
      <c r="A106" s="40">
        <v>105</v>
      </c>
      <c r="B106" s="27" t="s">
        <v>356</v>
      </c>
      <c r="C106" s="45" t="s">
        <v>4582</v>
      </c>
      <c r="D106" s="27" t="s">
        <v>357</v>
      </c>
      <c r="E106" s="46">
        <v>2</v>
      </c>
      <c r="F106" s="52">
        <v>105</v>
      </c>
      <c r="G106" s="27" t="s">
        <v>358</v>
      </c>
      <c r="H106" s="44" t="s">
        <v>1315</v>
      </c>
    </row>
    <row r="107" spans="1:8" x14ac:dyDescent="0.25">
      <c r="A107" s="40">
        <v>106</v>
      </c>
      <c r="B107" s="27" t="s">
        <v>359</v>
      </c>
      <c r="C107" s="45" t="s">
        <v>4583</v>
      </c>
      <c r="D107" s="27" t="s">
        <v>360</v>
      </c>
      <c r="E107" s="46">
        <v>2</v>
      </c>
      <c r="F107" s="52">
        <v>106</v>
      </c>
      <c r="G107" s="27" t="s">
        <v>358</v>
      </c>
      <c r="H107" s="44" t="s">
        <v>1315</v>
      </c>
    </row>
    <row r="108" spans="1:8" x14ac:dyDescent="0.25">
      <c r="A108" s="40">
        <v>107</v>
      </c>
      <c r="B108" s="27" t="s">
        <v>361</v>
      </c>
      <c r="C108" s="45" t="s">
        <v>4584</v>
      </c>
      <c r="D108" s="27" t="s">
        <v>362</v>
      </c>
      <c r="E108" s="46">
        <v>1</v>
      </c>
      <c r="F108" s="52">
        <v>107</v>
      </c>
      <c r="G108" s="27" t="s">
        <v>358</v>
      </c>
      <c r="H108" s="44" t="s">
        <v>1315</v>
      </c>
    </row>
    <row r="109" spans="1:8" x14ac:dyDescent="0.25">
      <c r="A109" s="40">
        <v>108</v>
      </c>
      <c r="B109" s="27" t="s">
        <v>363</v>
      </c>
      <c r="C109" s="45" t="s">
        <v>5325</v>
      </c>
      <c r="D109" s="27" t="s">
        <v>364</v>
      </c>
      <c r="E109" s="46">
        <v>1</v>
      </c>
      <c r="F109" s="52">
        <v>108</v>
      </c>
      <c r="G109" s="27" t="s">
        <v>358</v>
      </c>
      <c r="H109" s="44" t="s">
        <v>1315</v>
      </c>
    </row>
    <row r="110" spans="1:8" ht="25.5" x14ac:dyDescent="0.25">
      <c r="A110" s="40">
        <v>109</v>
      </c>
      <c r="B110" s="27" t="s">
        <v>3174</v>
      </c>
      <c r="C110" s="45" t="s">
        <v>4585</v>
      </c>
      <c r="D110" s="27" t="s">
        <v>3175</v>
      </c>
      <c r="E110" s="46">
        <v>1</v>
      </c>
      <c r="F110" s="52">
        <v>109</v>
      </c>
      <c r="G110" s="27" t="s">
        <v>4017</v>
      </c>
      <c r="H110" s="44" t="s">
        <v>4018</v>
      </c>
    </row>
    <row r="111" spans="1:8" x14ac:dyDescent="0.25">
      <c r="A111" s="40">
        <v>110</v>
      </c>
      <c r="B111" s="27" t="s">
        <v>3948</v>
      </c>
      <c r="C111" s="45" t="s">
        <v>5404</v>
      </c>
      <c r="D111" s="27" t="s">
        <v>3949</v>
      </c>
      <c r="E111" s="46">
        <v>1</v>
      </c>
      <c r="F111" s="52">
        <v>110</v>
      </c>
      <c r="G111" s="27" t="s">
        <v>4277</v>
      </c>
      <c r="H111" s="44" t="s">
        <v>4278</v>
      </c>
    </row>
    <row r="112" spans="1:8" x14ac:dyDescent="0.25">
      <c r="A112" s="40">
        <v>111</v>
      </c>
      <c r="B112" s="27" t="s">
        <v>365</v>
      </c>
      <c r="C112" s="45" t="s">
        <v>4586</v>
      </c>
      <c r="D112" s="27" t="s">
        <v>366</v>
      </c>
      <c r="E112" s="46">
        <v>4</v>
      </c>
      <c r="F112" s="52">
        <v>111</v>
      </c>
      <c r="G112" s="27" t="s">
        <v>367</v>
      </c>
      <c r="H112" s="44" t="s">
        <v>1316</v>
      </c>
    </row>
    <row r="113" spans="1:8" x14ac:dyDescent="0.25">
      <c r="A113" s="40">
        <v>112</v>
      </c>
      <c r="B113" s="27" t="s">
        <v>3176</v>
      </c>
      <c r="C113" s="45" t="s">
        <v>4587</v>
      </c>
      <c r="D113" s="27" t="s">
        <v>3177</v>
      </c>
      <c r="E113" s="46">
        <v>1</v>
      </c>
      <c r="F113" s="52">
        <v>112</v>
      </c>
      <c r="G113" s="27" t="s">
        <v>367</v>
      </c>
      <c r="H113" s="44" t="s">
        <v>1316</v>
      </c>
    </row>
    <row r="114" spans="1:8" x14ac:dyDescent="0.25">
      <c r="A114" s="40">
        <v>113</v>
      </c>
      <c r="B114" s="27" t="s">
        <v>368</v>
      </c>
      <c r="C114" s="45" t="s">
        <v>4588</v>
      </c>
      <c r="D114" s="27" t="s">
        <v>369</v>
      </c>
      <c r="E114" s="46">
        <v>4</v>
      </c>
      <c r="F114" s="52">
        <v>113</v>
      </c>
      <c r="G114" s="27" t="s">
        <v>370</v>
      </c>
      <c r="H114" s="44" t="s">
        <v>1317</v>
      </c>
    </row>
    <row r="115" spans="1:8" x14ac:dyDescent="0.25">
      <c r="A115" s="40">
        <v>114</v>
      </c>
      <c r="B115" s="27" t="s">
        <v>371</v>
      </c>
      <c r="C115" s="45" t="s">
        <v>4589</v>
      </c>
      <c r="D115" s="27" t="s">
        <v>372</v>
      </c>
      <c r="E115" s="46">
        <v>4</v>
      </c>
      <c r="F115" s="52">
        <v>114</v>
      </c>
      <c r="G115" s="27" t="s">
        <v>370</v>
      </c>
      <c r="H115" s="44" t="s">
        <v>1317</v>
      </c>
    </row>
    <row r="116" spans="1:8" ht="25.5" x14ac:dyDescent="0.25">
      <c r="A116" s="40">
        <v>115</v>
      </c>
      <c r="B116" s="27" t="s">
        <v>373</v>
      </c>
      <c r="C116" s="45" t="s">
        <v>4590</v>
      </c>
      <c r="D116" s="27" t="s">
        <v>374</v>
      </c>
      <c r="E116" s="46">
        <v>4</v>
      </c>
      <c r="F116" s="52">
        <v>115</v>
      </c>
      <c r="G116" s="27" t="s">
        <v>370</v>
      </c>
      <c r="H116" s="44" t="s">
        <v>1317</v>
      </c>
    </row>
    <row r="117" spans="1:8" x14ac:dyDescent="0.25">
      <c r="A117" s="40">
        <v>116</v>
      </c>
      <c r="B117" s="27" t="s">
        <v>375</v>
      </c>
      <c r="C117" s="45" t="s">
        <v>4913</v>
      </c>
      <c r="D117" s="27" t="s">
        <v>376</v>
      </c>
      <c r="E117" s="46">
        <v>4</v>
      </c>
      <c r="F117" s="52">
        <v>116</v>
      </c>
      <c r="G117" s="27" t="s">
        <v>370</v>
      </c>
      <c r="H117" s="44" t="s">
        <v>1317</v>
      </c>
    </row>
    <row r="118" spans="1:8" x14ac:dyDescent="0.25">
      <c r="A118" s="40">
        <v>117</v>
      </c>
      <c r="B118" s="27" t="s">
        <v>377</v>
      </c>
      <c r="C118" s="45" t="s">
        <v>4918</v>
      </c>
      <c r="D118" s="27" t="s">
        <v>378</v>
      </c>
      <c r="E118" s="46">
        <v>4</v>
      </c>
      <c r="F118" s="52">
        <v>117</v>
      </c>
      <c r="G118" s="27" t="s">
        <v>370</v>
      </c>
      <c r="H118" s="44" t="s">
        <v>1317</v>
      </c>
    </row>
    <row r="119" spans="1:8" x14ac:dyDescent="0.25">
      <c r="A119" s="40">
        <v>118</v>
      </c>
      <c r="B119" s="27" t="s">
        <v>379</v>
      </c>
      <c r="C119" s="45" t="s">
        <v>5309</v>
      </c>
      <c r="D119" s="27" t="s">
        <v>380</v>
      </c>
      <c r="E119" s="46">
        <v>4</v>
      </c>
      <c r="F119" s="52">
        <v>118</v>
      </c>
      <c r="G119" s="27" t="s">
        <v>370</v>
      </c>
      <c r="H119" s="44" t="s">
        <v>1317</v>
      </c>
    </row>
    <row r="120" spans="1:8" x14ac:dyDescent="0.25">
      <c r="A120" s="40">
        <v>119</v>
      </c>
      <c r="B120" s="27" t="s">
        <v>381</v>
      </c>
      <c r="C120" s="45" t="s">
        <v>4591</v>
      </c>
      <c r="D120" s="27" t="s">
        <v>382</v>
      </c>
      <c r="E120" s="46">
        <v>4</v>
      </c>
      <c r="F120" s="52">
        <v>119</v>
      </c>
      <c r="G120" s="27" t="s">
        <v>383</v>
      </c>
      <c r="H120" s="44" t="s">
        <v>1318</v>
      </c>
    </row>
    <row r="121" spans="1:8" x14ac:dyDescent="0.25">
      <c r="A121" s="40">
        <v>120</v>
      </c>
      <c r="B121" s="27" t="s">
        <v>384</v>
      </c>
      <c r="C121" s="45" t="s">
        <v>4592</v>
      </c>
      <c r="D121" s="27" t="s">
        <v>385</v>
      </c>
      <c r="E121" s="46">
        <v>4</v>
      </c>
      <c r="F121" s="52">
        <v>120</v>
      </c>
      <c r="G121" s="27" t="s">
        <v>383</v>
      </c>
      <c r="H121" s="44" t="s">
        <v>1318</v>
      </c>
    </row>
    <row r="122" spans="1:8" x14ac:dyDescent="0.25">
      <c r="A122" s="40">
        <v>121</v>
      </c>
      <c r="B122" s="27" t="s">
        <v>3178</v>
      </c>
      <c r="C122" s="45" t="s">
        <v>4593</v>
      </c>
      <c r="D122" s="27" t="s">
        <v>3179</v>
      </c>
      <c r="E122" s="46">
        <v>1</v>
      </c>
      <c r="F122" s="52">
        <v>121</v>
      </c>
      <c r="G122" s="27" t="s">
        <v>383</v>
      </c>
      <c r="H122" s="44" t="s">
        <v>1318</v>
      </c>
    </row>
    <row r="123" spans="1:8" x14ac:dyDescent="0.25">
      <c r="A123" s="40">
        <v>122</v>
      </c>
      <c r="B123" s="27" t="s">
        <v>3856</v>
      </c>
      <c r="C123" s="45" t="s">
        <v>5262</v>
      </c>
      <c r="D123" s="27" t="s">
        <v>3857</v>
      </c>
      <c r="E123" s="46">
        <v>1</v>
      </c>
      <c r="F123" s="52">
        <v>122</v>
      </c>
      <c r="G123" s="27" t="s">
        <v>383</v>
      </c>
      <c r="H123" s="44" t="s">
        <v>1318</v>
      </c>
    </row>
    <row r="124" spans="1:8" x14ac:dyDescent="0.25">
      <c r="A124" s="40">
        <v>123</v>
      </c>
      <c r="B124" s="27" t="s">
        <v>3122</v>
      </c>
      <c r="C124" s="45" t="s">
        <v>5409</v>
      </c>
      <c r="D124" s="27" t="s">
        <v>3957</v>
      </c>
      <c r="E124" s="46">
        <v>4</v>
      </c>
      <c r="F124" s="52">
        <v>123</v>
      </c>
      <c r="G124" s="27" t="s">
        <v>383</v>
      </c>
      <c r="H124" s="44" t="s">
        <v>1318</v>
      </c>
    </row>
    <row r="125" spans="1:8" x14ac:dyDescent="0.25">
      <c r="A125" s="40">
        <v>124</v>
      </c>
      <c r="B125" s="27" t="s">
        <v>386</v>
      </c>
      <c r="C125" s="45" t="s">
        <v>4594</v>
      </c>
      <c r="D125" s="27" t="s">
        <v>387</v>
      </c>
      <c r="E125" s="46">
        <v>2</v>
      </c>
      <c r="F125" s="52">
        <v>124</v>
      </c>
      <c r="G125" s="27" t="s">
        <v>388</v>
      </c>
      <c r="H125" s="44" t="s">
        <v>1319</v>
      </c>
    </row>
    <row r="126" spans="1:8" x14ac:dyDescent="0.25">
      <c r="A126" s="40">
        <v>125</v>
      </c>
      <c r="B126" s="27" t="s">
        <v>3581</v>
      </c>
      <c r="C126" s="45" t="s">
        <v>4948</v>
      </c>
      <c r="D126" s="27" t="s">
        <v>3582</v>
      </c>
      <c r="E126" s="46">
        <v>1</v>
      </c>
      <c r="F126" s="52">
        <v>125</v>
      </c>
      <c r="G126" s="27" t="s">
        <v>388</v>
      </c>
      <c r="H126" s="44" t="s">
        <v>1319</v>
      </c>
    </row>
    <row r="127" spans="1:8" x14ac:dyDescent="0.25">
      <c r="A127" s="40">
        <v>126</v>
      </c>
      <c r="B127" s="27" t="s">
        <v>3583</v>
      </c>
      <c r="C127" s="45" t="s">
        <v>4949</v>
      </c>
      <c r="D127" s="27" t="s">
        <v>3584</v>
      </c>
      <c r="E127" s="46">
        <v>1</v>
      </c>
      <c r="F127" s="52">
        <v>126</v>
      </c>
      <c r="G127" s="27" t="s">
        <v>388</v>
      </c>
      <c r="H127" s="44" t="s">
        <v>1319</v>
      </c>
    </row>
    <row r="128" spans="1:8" x14ac:dyDescent="0.25">
      <c r="A128" s="40">
        <v>127</v>
      </c>
      <c r="B128" s="27" t="s">
        <v>3585</v>
      </c>
      <c r="C128" s="45" t="s">
        <v>4950</v>
      </c>
      <c r="D128" s="27" t="s">
        <v>3586</v>
      </c>
      <c r="E128" s="46">
        <v>1</v>
      </c>
      <c r="F128" s="52">
        <v>127</v>
      </c>
      <c r="G128" s="27" t="s">
        <v>388</v>
      </c>
      <c r="H128" s="44" t="s">
        <v>1319</v>
      </c>
    </row>
    <row r="129" spans="1:8" x14ac:dyDescent="0.25">
      <c r="A129" s="40">
        <v>128</v>
      </c>
      <c r="B129" s="27" t="s">
        <v>3587</v>
      </c>
      <c r="C129" s="45" t="s">
        <v>4951</v>
      </c>
      <c r="D129" s="27" t="s">
        <v>3588</v>
      </c>
      <c r="E129" s="46">
        <v>1</v>
      </c>
      <c r="F129" s="52">
        <v>128</v>
      </c>
      <c r="G129" s="27" t="s">
        <v>388</v>
      </c>
      <c r="H129" s="44" t="s">
        <v>1319</v>
      </c>
    </row>
    <row r="130" spans="1:8" x14ac:dyDescent="0.25">
      <c r="A130" s="40">
        <v>129</v>
      </c>
      <c r="B130" s="38" t="s">
        <v>389</v>
      </c>
      <c r="C130" s="45" t="s">
        <v>4952</v>
      </c>
      <c r="D130" s="38" t="s">
        <v>390</v>
      </c>
      <c r="E130" s="46">
        <v>2</v>
      </c>
      <c r="F130" s="52">
        <v>129</v>
      </c>
      <c r="G130" s="38" t="s">
        <v>388</v>
      </c>
      <c r="H130" s="44" t="s">
        <v>1319</v>
      </c>
    </row>
    <row r="131" spans="1:8" x14ac:dyDescent="0.25">
      <c r="A131" s="40">
        <v>130</v>
      </c>
      <c r="B131" s="38" t="s">
        <v>3589</v>
      </c>
      <c r="C131" s="45" t="s">
        <v>4953</v>
      </c>
      <c r="D131" s="38" t="s">
        <v>3590</v>
      </c>
      <c r="E131" s="46">
        <v>1</v>
      </c>
      <c r="F131" s="52">
        <v>130</v>
      </c>
      <c r="G131" s="38" t="s">
        <v>388</v>
      </c>
      <c r="H131" s="44" t="s">
        <v>1319</v>
      </c>
    </row>
    <row r="132" spans="1:8" x14ac:dyDescent="0.25">
      <c r="A132" s="40">
        <v>131</v>
      </c>
      <c r="B132" s="38" t="s">
        <v>3591</v>
      </c>
      <c r="C132" s="45" t="s">
        <v>4954</v>
      </c>
      <c r="D132" s="38" t="s">
        <v>3592</v>
      </c>
      <c r="E132" s="46">
        <v>1</v>
      </c>
      <c r="F132" s="52">
        <v>131</v>
      </c>
      <c r="G132" s="38" t="s">
        <v>388</v>
      </c>
      <c r="H132" s="44" t="s">
        <v>1319</v>
      </c>
    </row>
    <row r="133" spans="1:8" x14ac:dyDescent="0.25">
      <c r="A133" s="40">
        <v>132</v>
      </c>
      <c r="B133" s="38" t="s">
        <v>3593</v>
      </c>
      <c r="C133" s="45" t="s">
        <v>4955</v>
      </c>
      <c r="D133" s="38" t="s">
        <v>3594</v>
      </c>
      <c r="E133" s="46">
        <v>1</v>
      </c>
      <c r="F133" s="52">
        <v>132</v>
      </c>
      <c r="G133" s="38" t="s">
        <v>388</v>
      </c>
      <c r="H133" s="44" t="s">
        <v>1319</v>
      </c>
    </row>
    <row r="134" spans="1:8" x14ac:dyDescent="0.25">
      <c r="A134" s="40">
        <v>133</v>
      </c>
      <c r="B134" s="38" t="s">
        <v>3595</v>
      </c>
      <c r="C134" s="45" t="s">
        <v>4956</v>
      </c>
      <c r="D134" s="38" t="s">
        <v>3596</v>
      </c>
      <c r="E134" s="46">
        <v>1</v>
      </c>
      <c r="F134" s="52">
        <v>133</v>
      </c>
      <c r="G134" s="38" t="s">
        <v>388</v>
      </c>
      <c r="H134" s="44" t="s">
        <v>1319</v>
      </c>
    </row>
    <row r="135" spans="1:8" x14ac:dyDescent="0.25">
      <c r="A135" s="40">
        <v>134</v>
      </c>
      <c r="B135" s="38" t="s">
        <v>391</v>
      </c>
      <c r="C135" s="45" t="s">
        <v>4957</v>
      </c>
      <c r="D135" s="38" t="s">
        <v>392</v>
      </c>
      <c r="E135" s="46">
        <v>2</v>
      </c>
      <c r="F135" s="52">
        <v>134</v>
      </c>
      <c r="G135" s="38" t="s">
        <v>388</v>
      </c>
      <c r="H135" s="44" t="s">
        <v>1319</v>
      </c>
    </row>
    <row r="136" spans="1:8" x14ac:dyDescent="0.25">
      <c r="A136" s="40">
        <v>135</v>
      </c>
      <c r="B136" s="38" t="s">
        <v>393</v>
      </c>
      <c r="C136" s="45" t="s">
        <v>4958</v>
      </c>
      <c r="D136" s="38" t="s">
        <v>394</v>
      </c>
      <c r="E136" s="46">
        <v>2</v>
      </c>
      <c r="F136" s="52">
        <v>135</v>
      </c>
      <c r="G136" s="38" t="s">
        <v>388</v>
      </c>
      <c r="H136" s="44" t="s">
        <v>1319</v>
      </c>
    </row>
    <row r="137" spans="1:8" x14ac:dyDescent="0.25">
      <c r="A137" s="40">
        <v>136</v>
      </c>
      <c r="B137" s="38" t="s">
        <v>3597</v>
      </c>
      <c r="C137" s="45" t="s">
        <v>4959</v>
      </c>
      <c r="D137" s="38" t="s">
        <v>3598</v>
      </c>
      <c r="E137" s="46">
        <v>1</v>
      </c>
      <c r="F137" s="52">
        <v>136</v>
      </c>
      <c r="G137" s="38" t="s">
        <v>388</v>
      </c>
      <c r="H137" s="44" t="s">
        <v>1319</v>
      </c>
    </row>
    <row r="138" spans="1:8" x14ac:dyDescent="0.25">
      <c r="A138" s="40">
        <v>137</v>
      </c>
      <c r="B138" s="38" t="s">
        <v>3875</v>
      </c>
      <c r="C138" s="45" t="s">
        <v>5305</v>
      </c>
      <c r="D138" s="38" t="s">
        <v>3876</v>
      </c>
      <c r="E138" s="46">
        <v>1</v>
      </c>
      <c r="F138" s="52">
        <v>137</v>
      </c>
      <c r="G138" s="38" t="s">
        <v>388</v>
      </c>
      <c r="H138" s="44" t="s">
        <v>1319</v>
      </c>
    </row>
    <row r="139" spans="1:8" x14ac:dyDescent="0.25">
      <c r="A139" s="40">
        <v>138</v>
      </c>
      <c r="B139" s="38" t="s">
        <v>3180</v>
      </c>
      <c r="C139" s="45" t="s">
        <v>4595</v>
      </c>
      <c r="D139" s="38" t="s">
        <v>3181</v>
      </c>
      <c r="E139" s="46">
        <v>1</v>
      </c>
      <c r="F139" s="52">
        <v>138</v>
      </c>
      <c r="G139" s="38" t="s">
        <v>4019</v>
      </c>
      <c r="H139" s="44" t="s">
        <v>4020</v>
      </c>
    </row>
    <row r="140" spans="1:8" x14ac:dyDescent="0.25">
      <c r="A140" s="40">
        <v>139</v>
      </c>
      <c r="B140" s="38" t="s">
        <v>3182</v>
      </c>
      <c r="C140" s="45" t="s">
        <v>4596</v>
      </c>
      <c r="D140" s="38" t="s">
        <v>3183</v>
      </c>
      <c r="E140" s="46">
        <v>1</v>
      </c>
      <c r="F140" s="52">
        <v>139</v>
      </c>
      <c r="G140" s="38" t="s">
        <v>397</v>
      </c>
      <c r="H140" s="44" t="s">
        <v>1320</v>
      </c>
    </row>
    <row r="141" spans="1:8" x14ac:dyDescent="0.25">
      <c r="A141" s="40">
        <v>140</v>
      </c>
      <c r="B141" s="38" t="s">
        <v>395</v>
      </c>
      <c r="C141" s="45" t="s">
        <v>4597</v>
      </c>
      <c r="D141" s="38" t="s">
        <v>396</v>
      </c>
      <c r="E141" s="46">
        <v>1</v>
      </c>
      <c r="F141" s="52">
        <v>140</v>
      </c>
      <c r="G141" s="38" t="s">
        <v>397</v>
      </c>
      <c r="H141" s="44" t="s">
        <v>1320</v>
      </c>
    </row>
    <row r="142" spans="1:8" x14ac:dyDescent="0.25">
      <c r="A142" s="40">
        <v>141</v>
      </c>
      <c r="B142" s="38" t="s">
        <v>3184</v>
      </c>
      <c r="C142" s="45" t="s">
        <v>4598</v>
      </c>
      <c r="D142" s="38" t="s">
        <v>3185</v>
      </c>
      <c r="E142" s="46">
        <v>1</v>
      </c>
      <c r="F142" s="52">
        <v>141</v>
      </c>
      <c r="G142" s="38" t="s">
        <v>4021</v>
      </c>
      <c r="H142" s="44" t="s">
        <v>1321</v>
      </c>
    </row>
    <row r="143" spans="1:8" ht="25.5" x14ac:dyDescent="0.25">
      <c r="A143" s="40">
        <v>142</v>
      </c>
      <c r="B143" s="38" t="s">
        <v>398</v>
      </c>
      <c r="C143" s="45" t="s">
        <v>5006</v>
      </c>
      <c r="D143" s="38" t="s">
        <v>399</v>
      </c>
      <c r="E143" s="46">
        <v>2</v>
      </c>
      <c r="F143" s="52">
        <v>142</v>
      </c>
      <c r="G143" s="38" t="s">
        <v>4021</v>
      </c>
      <c r="H143" s="44" t="s">
        <v>1321</v>
      </c>
    </row>
    <row r="144" spans="1:8" x14ac:dyDescent="0.25">
      <c r="A144" s="40">
        <v>143</v>
      </c>
      <c r="B144" s="47" t="s">
        <v>3539</v>
      </c>
      <c r="C144" s="45" t="s">
        <v>4921</v>
      </c>
      <c r="D144" s="47" t="s">
        <v>3540</v>
      </c>
      <c r="E144" s="46">
        <v>1</v>
      </c>
      <c r="F144" s="52">
        <v>143</v>
      </c>
      <c r="G144" s="47" t="s">
        <v>4198</v>
      </c>
      <c r="H144" s="44" t="s">
        <v>4199</v>
      </c>
    </row>
    <row r="145" spans="1:8" ht="25.5" x14ac:dyDescent="0.25">
      <c r="A145" s="40">
        <v>144</v>
      </c>
      <c r="B145" s="38" t="s">
        <v>3186</v>
      </c>
      <c r="C145" s="45" t="s">
        <v>4599</v>
      </c>
      <c r="D145" s="38" t="s">
        <v>3187</v>
      </c>
      <c r="E145" s="46">
        <v>1</v>
      </c>
      <c r="F145" s="52">
        <v>144</v>
      </c>
      <c r="G145" s="38" t="s">
        <v>4022</v>
      </c>
      <c r="H145" s="44" t="s">
        <v>4023</v>
      </c>
    </row>
    <row r="146" spans="1:8" ht="25.5" x14ac:dyDescent="0.25">
      <c r="A146" s="40">
        <v>145</v>
      </c>
      <c r="B146" s="38" t="s">
        <v>401</v>
      </c>
      <c r="C146" s="45" t="s">
        <v>5357</v>
      </c>
      <c r="D146" s="38" t="s">
        <v>402</v>
      </c>
      <c r="E146" s="46">
        <v>2</v>
      </c>
      <c r="F146" s="52">
        <v>145</v>
      </c>
      <c r="G146" s="38" t="s">
        <v>400</v>
      </c>
      <c r="H146" s="44" t="s">
        <v>1322</v>
      </c>
    </row>
    <row r="147" spans="1:8" x14ac:dyDescent="0.25">
      <c r="A147" s="40">
        <v>146</v>
      </c>
      <c r="B147" s="38" t="s">
        <v>3488</v>
      </c>
      <c r="C147" s="45" t="s">
        <v>4883</v>
      </c>
      <c r="D147" s="38" t="s">
        <v>3489</v>
      </c>
      <c r="E147" s="46">
        <v>1</v>
      </c>
      <c r="F147" s="52">
        <v>146</v>
      </c>
      <c r="G147" s="38" t="s">
        <v>403</v>
      </c>
      <c r="H147" s="44" t="s">
        <v>1323</v>
      </c>
    </row>
    <row r="148" spans="1:8" x14ac:dyDescent="0.25">
      <c r="A148" s="40">
        <v>147</v>
      </c>
      <c r="B148" s="47" t="s">
        <v>404</v>
      </c>
      <c r="C148" s="45" t="s">
        <v>5272</v>
      </c>
      <c r="D148" s="47" t="s">
        <v>405</v>
      </c>
      <c r="E148" s="46">
        <v>1</v>
      </c>
      <c r="F148" s="52">
        <v>147</v>
      </c>
      <c r="G148" s="47" t="s">
        <v>403</v>
      </c>
      <c r="H148" s="44" t="s">
        <v>1323</v>
      </c>
    </row>
    <row r="149" spans="1:8" ht="25.5" x14ac:dyDescent="0.25">
      <c r="A149" s="40">
        <v>148</v>
      </c>
      <c r="B149" s="38" t="s">
        <v>406</v>
      </c>
      <c r="C149" s="45" t="s">
        <v>5377</v>
      </c>
      <c r="D149" s="38" t="s">
        <v>407</v>
      </c>
      <c r="E149" s="46">
        <v>1</v>
      </c>
      <c r="F149" s="52">
        <v>148</v>
      </c>
      <c r="G149" s="38" t="s">
        <v>403</v>
      </c>
      <c r="H149" s="44" t="s">
        <v>1323</v>
      </c>
    </row>
    <row r="150" spans="1:8" x14ac:dyDescent="0.25">
      <c r="A150" s="40">
        <v>149</v>
      </c>
      <c r="B150" s="47" t="s">
        <v>408</v>
      </c>
      <c r="C150" s="45" t="s">
        <v>4600</v>
      </c>
      <c r="D150" s="47" t="s">
        <v>409</v>
      </c>
      <c r="E150" s="46">
        <v>1</v>
      </c>
      <c r="F150" s="52">
        <v>149</v>
      </c>
      <c r="G150" s="47" t="s">
        <v>410</v>
      </c>
      <c r="H150" s="44" t="s">
        <v>1324</v>
      </c>
    </row>
    <row r="151" spans="1:8" x14ac:dyDescent="0.25">
      <c r="A151" s="40">
        <v>150</v>
      </c>
      <c r="B151" s="38" t="s">
        <v>3188</v>
      </c>
      <c r="C151" s="45" t="s">
        <v>4601</v>
      </c>
      <c r="D151" s="38" t="s">
        <v>3189</v>
      </c>
      <c r="E151" s="46">
        <v>1</v>
      </c>
      <c r="F151" s="52">
        <v>150</v>
      </c>
      <c r="G151" s="38" t="s">
        <v>4024</v>
      </c>
      <c r="H151" s="44" t="s">
        <v>4025</v>
      </c>
    </row>
    <row r="152" spans="1:8" ht="25.5" x14ac:dyDescent="0.25">
      <c r="A152" s="40">
        <v>151</v>
      </c>
      <c r="B152" s="38" t="s">
        <v>411</v>
      </c>
      <c r="C152" s="45" t="s">
        <v>4602</v>
      </c>
      <c r="D152" s="38" t="s">
        <v>412</v>
      </c>
      <c r="E152" s="46">
        <v>4</v>
      </c>
      <c r="F152" s="52">
        <v>151</v>
      </c>
      <c r="G152" s="38" t="s">
        <v>413</v>
      </c>
      <c r="H152" s="44" t="s">
        <v>1325</v>
      </c>
    </row>
    <row r="153" spans="1:8" x14ac:dyDescent="0.25">
      <c r="A153" s="40">
        <v>152</v>
      </c>
      <c r="B153" s="47" t="s">
        <v>414</v>
      </c>
      <c r="C153" s="45" t="s">
        <v>4603</v>
      </c>
      <c r="D153" s="47" t="s">
        <v>415</v>
      </c>
      <c r="E153" s="46">
        <v>4</v>
      </c>
      <c r="F153" s="52">
        <v>152</v>
      </c>
      <c r="G153" s="47" t="s">
        <v>413</v>
      </c>
      <c r="H153" s="44" t="s">
        <v>1325</v>
      </c>
    </row>
    <row r="154" spans="1:8" x14ac:dyDescent="0.25">
      <c r="A154" s="40">
        <v>153</v>
      </c>
      <c r="B154" s="47" t="s">
        <v>416</v>
      </c>
      <c r="C154" s="45" t="s">
        <v>4604</v>
      </c>
      <c r="D154" s="47" t="s">
        <v>417</v>
      </c>
      <c r="E154" s="46">
        <v>4</v>
      </c>
      <c r="F154" s="52">
        <v>153</v>
      </c>
      <c r="G154" s="47" t="s">
        <v>413</v>
      </c>
      <c r="H154" s="44" t="s">
        <v>1325</v>
      </c>
    </row>
    <row r="155" spans="1:8" ht="25.5" x14ac:dyDescent="0.25">
      <c r="A155" s="40">
        <v>154</v>
      </c>
      <c r="B155" s="38" t="s">
        <v>3651</v>
      </c>
      <c r="C155" s="45" t="s">
        <v>4993</v>
      </c>
      <c r="D155" s="38" t="s">
        <v>3652</v>
      </c>
      <c r="E155" s="46">
        <v>1</v>
      </c>
      <c r="F155" s="52">
        <v>154</v>
      </c>
      <c r="G155" s="38" t="s">
        <v>4218</v>
      </c>
      <c r="H155" s="44" t="s">
        <v>4219</v>
      </c>
    </row>
    <row r="156" spans="1:8" x14ac:dyDescent="0.25">
      <c r="A156" s="40">
        <v>155</v>
      </c>
      <c r="B156" s="47" t="s">
        <v>3190</v>
      </c>
      <c r="C156" s="45" t="s">
        <v>4605</v>
      </c>
      <c r="D156" s="47" t="s">
        <v>3191</v>
      </c>
      <c r="E156" s="46">
        <v>1</v>
      </c>
      <c r="F156" s="52">
        <v>155</v>
      </c>
      <c r="G156" s="47" t="s">
        <v>4026</v>
      </c>
      <c r="H156" s="44" t="s">
        <v>4027</v>
      </c>
    </row>
    <row r="157" spans="1:8" x14ac:dyDescent="0.25">
      <c r="A157" s="40">
        <v>156</v>
      </c>
      <c r="B157" s="47" t="s">
        <v>3663</v>
      </c>
      <c r="C157" s="45" t="s">
        <v>4999</v>
      </c>
      <c r="D157" s="47" t="s">
        <v>3664</v>
      </c>
      <c r="E157" s="46">
        <v>1</v>
      </c>
      <c r="F157" s="52">
        <v>156</v>
      </c>
      <c r="G157" s="47" t="s">
        <v>4224</v>
      </c>
      <c r="H157" s="44" t="s">
        <v>4225</v>
      </c>
    </row>
    <row r="158" spans="1:8" x14ac:dyDescent="0.25">
      <c r="A158" s="40">
        <v>157</v>
      </c>
      <c r="B158" s="47" t="s">
        <v>3515</v>
      </c>
      <c r="C158" s="45" t="s">
        <v>4901</v>
      </c>
      <c r="D158" s="47" t="s">
        <v>3516</v>
      </c>
      <c r="E158" s="46">
        <v>1</v>
      </c>
      <c r="F158" s="52">
        <v>157</v>
      </c>
      <c r="G158" s="47" t="s">
        <v>4192</v>
      </c>
      <c r="H158" s="44" t="s">
        <v>4193</v>
      </c>
    </row>
    <row r="159" spans="1:8" x14ac:dyDescent="0.25">
      <c r="A159" s="40">
        <v>158</v>
      </c>
      <c r="B159" s="47" t="s">
        <v>3625</v>
      </c>
      <c r="C159" s="45" t="s">
        <v>4980</v>
      </c>
      <c r="D159" s="47" t="s">
        <v>3626</v>
      </c>
      <c r="E159" s="46">
        <v>1</v>
      </c>
      <c r="F159" s="52">
        <v>158</v>
      </c>
      <c r="G159" s="47" t="s">
        <v>4192</v>
      </c>
      <c r="H159" s="44" t="s">
        <v>4193</v>
      </c>
    </row>
    <row r="160" spans="1:8" x14ac:dyDescent="0.25">
      <c r="A160" s="40">
        <v>159</v>
      </c>
      <c r="B160" s="47" t="s">
        <v>3627</v>
      </c>
      <c r="C160" s="45" t="s">
        <v>4981</v>
      </c>
      <c r="D160" s="47" t="s">
        <v>3628</v>
      </c>
      <c r="E160" s="46">
        <v>1</v>
      </c>
      <c r="F160" s="52">
        <v>159</v>
      </c>
      <c r="G160" s="47" t="s">
        <v>4192</v>
      </c>
      <c r="H160" s="44" t="s">
        <v>4193</v>
      </c>
    </row>
    <row r="161" spans="1:8" x14ac:dyDescent="0.25">
      <c r="A161" s="40">
        <v>160</v>
      </c>
      <c r="B161" s="47" t="s">
        <v>3629</v>
      </c>
      <c r="C161" s="45" t="s">
        <v>4982</v>
      </c>
      <c r="D161" s="47" t="s">
        <v>3630</v>
      </c>
      <c r="E161" s="46">
        <v>1</v>
      </c>
      <c r="F161" s="52">
        <v>160</v>
      </c>
      <c r="G161" s="47" t="s">
        <v>4192</v>
      </c>
      <c r="H161" s="44" t="s">
        <v>4193</v>
      </c>
    </row>
    <row r="162" spans="1:8" x14ac:dyDescent="0.25">
      <c r="A162" s="40">
        <v>161</v>
      </c>
      <c r="B162" s="47" t="s">
        <v>3631</v>
      </c>
      <c r="C162" s="45" t="s">
        <v>4983</v>
      </c>
      <c r="D162" s="47" t="s">
        <v>3632</v>
      </c>
      <c r="E162" s="46">
        <v>1</v>
      </c>
      <c r="F162" s="52">
        <v>161</v>
      </c>
      <c r="G162" s="47" t="s">
        <v>4192</v>
      </c>
      <c r="H162" s="44" t="s">
        <v>4193</v>
      </c>
    </row>
    <row r="163" spans="1:8" x14ac:dyDescent="0.25">
      <c r="A163" s="40">
        <v>162</v>
      </c>
      <c r="B163" s="47" t="s">
        <v>3633</v>
      </c>
      <c r="C163" s="45" t="s">
        <v>4984</v>
      </c>
      <c r="D163" s="47" t="s">
        <v>3634</v>
      </c>
      <c r="E163" s="46">
        <v>1</v>
      </c>
      <c r="F163" s="52">
        <v>162</v>
      </c>
      <c r="G163" s="47" t="s">
        <v>4192</v>
      </c>
      <c r="H163" s="44" t="s">
        <v>4193</v>
      </c>
    </row>
    <row r="164" spans="1:8" x14ac:dyDescent="0.25">
      <c r="A164" s="40">
        <v>163</v>
      </c>
      <c r="B164" s="47" t="s">
        <v>3635</v>
      </c>
      <c r="C164" s="45" t="s">
        <v>4985</v>
      </c>
      <c r="D164" s="47" t="s">
        <v>3636</v>
      </c>
      <c r="E164" s="46">
        <v>1</v>
      </c>
      <c r="F164" s="52">
        <v>163</v>
      </c>
      <c r="G164" s="47" t="s">
        <v>4192</v>
      </c>
      <c r="H164" s="44" t="s">
        <v>4193</v>
      </c>
    </row>
    <row r="165" spans="1:8" x14ac:dyDescent="0.25">
      <c r="A165" s="40">
        <v>164</v>
      </c>
      <c r="B165" s="47" t="s">
        <v>3637</v>
      </c>
      <c r="C165" s="45" t="s">
        <v>4986</v>
      </c>
      <c r="D165" s="47" t="s">
        <v>3638</v>
      </c>
      <c r="E165" s="46">
        <v>1</v>
      </c>
      <c r="F165" s="52">
        <v>164</v>
      </c>
      <c r="G165" s="47" t="s">
        <v>4192</v>
      </c>
      <c r="H165" s="44" t="s">
        <v>4193</v>
      </c>
    </row>
    <row r="166" spans="1:8" x14ac:dyDescent="0.25">
      <c r="A166" s="40">
        <v>165</v>
      </c>
      <c r="B166" s="47" t="s">
        <v>3639</v>
      </c>
      <c r="C166" s="45" t="s">
        <v>4987</v>
      </c>
      <c r="D166" s="47" t="s">
        <v>3640</v>
      </c>
      <c r="E166" s="46">
        <v>1</v>
      </c>
      <c r="F166" s="52">
        <v>165</v>
      </c>
      <c r="G166" s="47" t="s">
        <v>4192</v>
      </c>
      <c r="H166" s="44" t="s">
        <v>4193</v>
      </c>
    </row>
    <row r="167" spans="1:8" x14ac:dyDescent="0.25">
      <c r="A167" s="40">
        <v>166</v>
      </c>
      <c r="B167" s="47" t="s">
        <v>3641</v>
      </c>
      <c r="C167" s="45" t="s">
        <v>4988</v>
      </c>
      <c r="D167" s="47" t="s">
        <v>3642</v>
      </c>
      <c r="E167" s="46">
        <v>1</v>
      </c>
      <c r="F167" s="52">
        <v>166</v>
      </c>
      <c r="G167" s="47" t="s">
        <v>4192</v>
      </c>
      <c r="H167" s="44" t="s">
        <v>4193</v>
      </c>
    </row>
    <row r="168" spans="1:8" x14ac:dyDescent="0.25">
      <c r="A168" s="40">
        <v>167</v>
      </c>
      <c r="B168" s="47" t="s">
        <v>3643</v>
      </c>
      <c r="C168" s="45" t="s">
        <v>4989</v>
      </c>
      <c r="D168" s="47" t="s">
        <v>3644</v>
      </c>
      <c r="E168" s="46">
        <v>1</v>
      </c>
      <c r="F168" s="52">
        <v>167</v>
      </c>
      <c r="G168" s="47" t="s">
        <v>4192</v>
      </c>
      <c r="H168" s="44" t="s">
        <v>4193</v>
      </c>
    </row>
    <row r="169" spans="1:8" x14ac:dyDescent="0.25">
      <c r="A169" s="40">
        <v>168</v>
      </c>
      <c r="B169" s="47" t="s">
        <v>3645</v>
      </c>
      <c r="C169" s="45" t="s">
        <v>4990</v>
      </c>
      <c r="D169" s="47" t="s">
        <v>3646</v>
      </c>
      <c r="E169" s="46">
        <v>1</v>
      </c>
      <c r="F169" s="52">
        <v>168</v>
      </c>
      <c r="G169" s="47" t="s">
        <v>4192</v>
      </c>
      <c r="H169" s="44" t="s">
        <v>4193</v>
      </c>
    </row>
    <row r="170" spans="1:8" x14ac:dyDescent="0.25">
      <c r="A170" s="40">
        <v>169</v>
      </c>
      <c r="B170" s="47" t="s">
        <v>3192</v>
      </c>
      <c r="C170" s="45" t="s">
        <v>4606</v>
      </c>
      <c r="D170" s="47" t="s">
        <v>1175</v>
      </c>
      <c r="E170" s="46">
        <v>1</v>
      </c>
      <c r="F170" s="52">
        <v>169</v>
      </c>
      <c r="G170" s="47" t="s">
        <v>4028</v>
      </c>
      <c r="H170" s="44" t="s">
        <v>4029</v>
      </c>
    </row>
    <row r="171" spans="1:8" x14ac:dyDescent="0.25">
      <c r="A171" s="40">
        <v>170</v>
      </c>
      <c r="B171" s="47" t="s">
        <v>3193</v>
      </c>
      <c r="C171" s="45" t="s">
        <v>4607</v>
      </c>
      <c r="D171" s="47" t="s">
        <v>3194</v>
      </c>
      <c r="E171" s="46">
        <v>1</v>
      </c>
      <c r="F171" s="52">
        <v>170</v>
      </c>
      <c r="G171" s="47" t="s">
        <v>4030</v>
      </c>
      <c r="H171" s="44" t="s">
        <v>4031</v>
      </c>
    </row>
    <row r="172" spans="1:8" x14ac:dyDescent="0.25">
      <c r="A172" s="40">
        <v>171</v>
      </c>
      <c r="B172" s="47" t="s">
        <v>3736</v>
      </c>
      <c r="C172" s="45" t="s">
        <v>5056</v>
      </c>
      <c r="D172" s="47" t="s">
        <v>3737</v>
      </c>
      <c r="E172" s="46">
        <v>1</v>
      </c>
      <c r="F172" s="52">
        <v>171</v>
      </c>
      <c r="G172" s="47" t="s">
        <v>4240</v>
      </c>
      <c r="H172" s="44" t="s">
        <v>4241</v>
      </c>
    </row>
    <row r="173" spans="1:8" x14ac:dyDescent="0.25">
      <c r="A173" s="40">
        <v>172</v>
      </c>
      <c r="B173" s="47" t="s">
        <v>3943</v>
      </c>
      <c r="C173" s="45" t="s">
        <v>5379</v>
      </c>
      <c r="D173" s="47" t="s">
        <v>3944</v>
      </c>
      <c r="E173" s="46">
        <v>1</v>
      </c>
      <c r="F173" s="52">
        <v>172</v>
      </c>
      <c r="G173" s="47" t="s">
        <v>4240</v>
      </c>
      <c r="H173" s="44" t="s">
        <v>4241</v>
      </c>
    </row>
    <row r="174" spans="1:8" x14ac:dyDescent="0.25">
      <c r="A174" s="40">
        <v>173</v>
      </c>
      <c r="B174" s="47" t="s">
        <v>3195</v>
      </c>
      <c r="C174" s="45" t="s">
        <v>4608</v>
      </c>
      <c r="D174" s="47" t="s">
        <v>3196</v>
      </c>
      <c r="E174" s="46">
        <v>1</v>
      </c>
      <c r="F174" s="52">
        <v>173</v>
      </c>
      <c r="G174" s="47" t="s">
        <v>420</v>
      </c>
      <c r="H174" s="44" t="s">
        <v>1326</v>
      </c>
    </row>
    <row r="175" spans="1:8" x14ac:dyDescent="0.25">
      <c r="A175" s="40">
        <v>174</v>
      </c>
      <c r="B175" s="47" t="s">
        <v>418</v>
      </c>
      <c r="C175" s="45" t="s">
        <v>5363</v>
      </c>
      <c r="D175" s="47" t="s">
        <v>419</v>
      </c>
      <c r="E175" s="46">
        <v>2</v>
      </c>
      <c r="F175" s="52">
        <v>174</v>
      </c>
      <c r="G175" s="47" t="s">
        <v>420</v>
      </c>
      <c r="H175" s="44" t="s">
        <v>1326</v>
      </c>
    </row>
    <row r="176" spans="1:8" x14ac:dyDescent="0.25">
      <c r="A176" s="40">
        <v>175</v>
      </c>
      <c r="B176" s="47" t="s">
        <v>421</v>
      </c>
      <c r="C176" s="45" t="s">
        <v>5364</v>
      </c>
      <c r="D176" s="47" t="s">
        <v>422</v>
      </c>
      <c r="E176" s="46">
        <v>2</v>
      </c>
      <c r="F176" s="52">
        <v>175</v>
      </c>
      <c r="G176" s="47" t="s">
        <v>420</v>
      </c>
      <c r="H176" s="44" t="s">
        <v>1326</v>
      </c>
    </row>
    <row r="177" spans="1:8" x14ac:dyDescent="0.25">
      <c r="A177" s="40">
        <v>176</v>
      </c>
      <c r="B177" s="47" t="s">
        <v>423</v>
      </c>
      <c r="C177" s="45" t="s">
        <v>5365</v>
      </c>
      <c r="D177" s="47" t="s">
        <v>424</v>
      </c>
      <c r="E177" s="46">
        <v>2</v>
      </c>
      <c r="F177" s="52">
        <v>176</v>
      </c>
      <c r="G177" s="47" t="s">
        <v>420</v>
      </c>
      <c r="H177" s="44" t="s">
        <v>1326</v>
      </c>
    </row>
    <row r="178" spans="1:8" x14ac:dyDescent="0.25">
      <c r="A178" s="40">
        <v>177</v>
      </c>
      <c r="B178" s="47" t="s">
        <v>425</v>
      </c>
      <c r="C178" s="45" t="s">
        <v>5366</v>
      </c>
      <c r="D178" s="47" t="s">
        <v>426</v>
      </c>
      <c r="E178" s="46">
        <v>2</v>
      </c>
      <c r="F178" s="52">
        <v>177</v>
      </c>
      <c r="G178" s="47" t="s">
        <v>420</v>
      </c>
      <c r="H178" s="44" t="s">
        <v>1326</v>
      </c>
    </row>
    <row r="179" spans="1:8" x14ac:dyDescent="0.25">
      <c r="A179" s="40">
        <v>178</v>
      </c>
      <c r="B179" s="47" t="s">
        <v>427</v>
      </c>
      <c r="C179" s="45" t="s">
        <v>5367</v>
      </c>
      <c r="D179" s="47" t="s">
        <v>428</v>
      </c>
      <c r="E179" s="46">
        <v>2</v>
      </c>
      <c r="F179" s="52">
        <v>178</v>
      </c>
      <c r="G179" s="47" t="s">
        <v>420</v>
      </c>
      <c r="H179" s="44" t="s">
        <v>1326</v>
      </c>
    </row>
    <row r="180" spans="1:8" x14ac:dyDescent="0.25">
      <c r="A180" s="40">
        <v>179</v>
      </c>
      <c r="B180" s="47" t="s">
        <v>429</v>
      </c>
      <c r="C180" s="45" t="s">
        <v>5368</v>
      </c>
      <c r="D180" s="47" t="s">
        <v>430</v>
      </c>
      <c r="E180" s="46">
        <v>2</v>
      </c>
      <c r="F180" s="52">
        <v>179</v>
      </c>
      <c r="G180" s="47" t="s">
        <v>420</v>
      </c>
      <c r="H180" s="44" t="s">
        <v>1326</v>
      </c>
    </row>
    <row r="181" spans="1:8" x14ac:dyDescent="0.25">
      <c r="A181" s="40">
        <v>180</v>
      </c>
      <c r="B181" s="47" t="s">
        <v>431</v>
      </c>
      <c r="C181" s="45" t="s">
        <v>5369</v>
      </c>
      <c r="D181" s="47" t="s">
        <v>432</v>
      </c>
      <c r="E181" s="46">
        <v>2</v>
      </c>
      <c r="F181" s="52">
        <v>180</v>
      </c>
      <c r="G181" s="47" t="s">
        <v>420</v>
      </c>
      <c r="H181" s="44" t="s">
        <v>1326</v>
      </c>
    </row>
    <row r="182" spans="1:8" x14ac:dyDescent="0.25">
      <c r="A182" s="40">
        <v>181</v>
      </c>
      <c r="B182" s="47" t="s">
        <v>433</v>
      </c>
      <c r="C182" s="45" t="s">
        <v>5370</v>
      </c>
      <c r="D182" s="47" t="s">
        <v>434</v>
      </c>
      <c r="E182" s="46">
        <v>2</v>
      </c>
      <c r="F182" s="52">
        <v>181</v>
      </c>
      <c r="G182" s="47" t="s">
        <v>420</v>
      </c>
      <c r="H182" s="44" t="s">
        <v>1326</v>
      </c>
    </row>
    <row r="183" spans="1:8" x14ac:dyDescent="0.25">
      <c r="A183" s="40">
        <v>182</v>
      </c>
      <c r="B183" s="47" t="s">
        <v>435</v>
      </c>
      <c r="C183" s="45" t="s">
        <v>5371</v>
      </c>
      <c r="D183" s="47" t="s">
        <v>436</v>
      </c>
      <c r="E183" s="46">
        <v>2</v>
      </c>
      <c r="F183" s="52">
        <v>182</v>
      </c>
      <c r="G183" s="47" t="s">
        <v>420</v>
      </c>
      <c r="H183" s="44" t="s">
        <v>1326</v>
      </c>
    </row>
    <row r="184" spans="1:8" x14ac:dyDescent="0.25">
      <c r="A184" s="40">
        <v>183</v>
      </c>
      <c r="B184" s="47" t="s">
        <v>437</v>
      </c>
      <c r="C184" s="45" t="s">
        <v>5372</v>
      </c>
      <c r="D184" s="47" t="s">
        <v>438</v>
      </c>
      <c r="E184" s="46">
        <v>2</v>
      </c>
      <c r="F184" s="52">
        <v>183</v>
      </c>
      <c r="G184" s="47" t="s">
        <v>420</v>
      </c>
      <c r="H184" s="44" t="s">
        <v>1326</v>
      </c>
    </row>
    <row r="185" spans="1:8" x14ac:dyDescent="0.25">
      <c r="A185" s="40">
        <v>184</v>
      </c>
      <c r="B185" s="47" t="s">
        <v>3197</v>
      </c>
      <c r="C185" s="45" t="s">
        <v>4609</v>
      </c>
      <c r="D185" s="47" t="s">
        <v>3198</v>
      </c>
      <c r="E185" s="46">
        <v>1</v>
      </c>
      <c r="F185" s="52">
        <v>184</v>
      </c>
      <c r="G185" s="47" t="s">
        <v>4032</v>
      </c>
      <c r="H185" s="44" t="s">
        <v>4033</v>
      </c>
    </row>
    <row r="186" spans="1:8" x14ac:dyDescent="0.25">
      <c r="A186" s="40">
        <v>185</v>
      </c>
      <c r="B186" s="47" t="s">
        <v>3950</v>
      </c>
      <c r="C186" s="45" t="s">
        <v>5405</v>
      </c>
      <c r="D186" s="47" t="s">
        <v>3951</v>
      </c>
      <c r="E186" s="46">
        <v>1</v>
      </c>
      <c r="F186" s="52">
        <v>185</v>
      </c>
      <c r="G186" s="47" t="s">
        <v>4279</v>
      </c>
      <c r="H186" s="44" t="s">
        <v>4280</v>
      </c>
    </row>
    <row r="187" spans="1:8" x14ac:dyDescent="0.25">
      <c r="A187" s="40">
        <v>186</v>
      </c>
      <c r="B187" s="47" t="s">
        <v>3199</v>
      </c>
      <c r="C187" s="45" t="s">
        <v>4610</v>
      </c>
      <c r="D187" s="47" t="s">
        <v>3200</v>
      </c>
      <c r="E187" s="46">
        <v>1</v>
      </c>
      <c r="F187" s="52">
        <v>186</v>
      </c>
      <c r="G187" s="47" t="s">
        <v>4034</v>
      </c>
      <c r="H187" s="44" t="s">
        <v>4035</v>
      </c>
    </row>
    <row r="188" spans="1:8" x14ac:dyDescent="0.25">
      <c r="A188" s="40">
        <v>187</v>
      </c>
      <c r="B188" s="47" t="s">
        <v>439</v>
      </c>
      <c r="C188" s="45" t="s">
        <v>4611</v>
      </c>
      <c r="D188" s="47" t="s">
        <v>440</v>
      </c>
      <c r="E188" s="46">
        <v>2</v>
      </c>
      <c r="F188" s="52">
        <v>187</v>
      </c>
      <c r="G188" s="47" t="s">
        <v>441</v>
      </c>
      <c r="H188" s="44" t="s">
        <v>1327</v>
      </c>
    </row>
    <row r="189" spans="1:8" x14ac:dyDescent="0.25">
      <c r="A189" s="40">
        <v>188</v>
      </c>
      <c r="B189" s="47" t="s">
        <v>3491</v>
      </c>
      <c r="C189" s="45" t="s">
        <v>4888</v>
      </c>
      <c r="D189" s="47" t="s">
        <v>3492</v>
      </c>
      <c r="E189" s="46">
        <v>1</v>
      </c>
      <c r="F189" s="52">
        <v>188</v>
      </c>
      <c r="G189" s="47" t="s">
        <v>4188</v>
      </c>
      <c r="H189" s="44" t="s">
        <v>4189</v>
      </c>
    </row>
    <row r="190" spans="1:8" x14ac:dyDescent="0.25">
      <c r="A190" s="40">
        <v>189</v>
      </c>
      <c r="B190" s="47" t="s">
        <v>3750</v>
      </c>
      <c r="C190" s="45" t="s">
        <v>5084</v>
      </c>
      <c r="D190" s="47" t="s">
        <v>3751</v>
      </c>
      <c r="E190" s="46">
        <v>1</v>
      </c>
      <c r="F190" s="52">
        <v>189</v>
      </c>
      <c r="G190" s="47" t="s">
        <v>4248</v>
      </c>
      <c r="H190" s="44" t="s">
        <v>4249</v>
      </c>
    </row>
    <row r="191" spans="1:8" x14ac:dyDescent="0.25">
      <c r="A191" s="40">
        <v>190</v>
      </c>
      <c r="B191" s="47" t="s">
        <v>3649</v>
      </c>
      <c r="C191" s="45" t="s">
        <v>4992</v>
      </c>
      <c r="D191" s="47" t="s">
        <v>3650</v>
      </c>
      <c r="E191" s="46">
        <v>1</v>
      </c>
      <c r="F191" s="52">
        <v>190</v>
      </c>
      <c r="G191" s="47" t="s">
        <v>444</v>
      </c>
      <c r="H191" s="44" t="s">
        <v>1328</v>
      </c>
    </row>
    <row r="192" spans="1:8" x14ac:dyDescent="0.25">
      <c r="A192" s="40">
        <v>191</v>
      </c>
      <c r="B192" s="47" t="s">
        <v>442</v>
      </c>
      <c r="C192" s="45" t="s">
        <v>5004</v>
      </c>
      <c r="D192" s="47" t="s">
        <v>443</v>
      </c>
      <c r="E192" s="46">
        <v>1</v>
      </c>
      <c r="F192" s="52">
        <v>191</v>
      </c>
      <c r="G192" s="47" t="s">
        <v>444</v>
      </c>
      <c r="H192" s="44" t="s">
        <v>1328</v>
      </c>
    </row>
    <row r="193" spans="1:8" x14ac:dyDescent="0.25">
      <c r="A193" s="40">
        <v>192</v>
      </c>
      <c r="B193" s="47" t="s">
        <v>445</v>
      </c>
      <c r="C193" s="45" t="s">
        <v>4612</v>
      </c>
      <c r="D193" s="47" t="s">
        <v>446</v>
      </c>
      <c r="E193" s="46">
        <v>1</v>
      </c>
      <c r="F193" s="52">
        <v>192</v>
      </c>
      <c r="G193" s="47" t="s">
        <v>447</v>
      </c>
      <c r="H193" s="44" t="s">
        <v>1329</v>
      </c>
    </row>
    <row r="194" spans="1:8" x14ac:dyDescent="0.25">
      <c r="A194" s="40">
        <v>193</v>
      </c>
      <c r="B194" s="47" t="s">
        <v>3547</v>
      </c>
      <c r="C194" s="45" t="s">
        <v>4926</v>
      </c>
      <c r="D194" s="47" t="s">
        <v>3548</v>
      </c>
      <c r="E194" s="46">
        <v>1</v>
      </c>
      <c r="F194" s="52">
        <v>193</v>
      </c>
      <c r="G194" s="47" t="s">
        <v>4200</v>
      </c>
      <c r="H194" s="44" t="s">
        <v>4201</v>
      </c>
    </row>
    <row r="195" spans="1:8" x14ac:dyDescent="0.25">
      <c r="A195" s="40">
        <v>194</v>
      </c>
      <c r="B195" s="47" t="s">
        <v>3201</v>
      </c>
      <c r="C195" s="45" t="s">
        <v>4613</v>
      </c>
      <c r="D195" s="47" t="s">
        <v>3202</v>
      </c>
      <c r="E195" s="46">
        <v>1</v>
      </c>
      <c r="F195" s="52">
        <v>194</v>
      </c>
      <c r="G195" s="47" t="s">
        <v>4036</v>
      </c>
      <c r="H195" s="44" t="s">
        <v>4037</v>
      </c>
    </row>
    <row r="196" spans="1:8" x14ac:dyDescent="0.25">
      <c r="A196" s="40">
        <v>195</v>
      </c>
      <c r="B196" s="47" t="s">
        <v>3203</v>
      </c>
      <c r="C196" s="45" t="s">
        <v>4614</v>
      </c>
      <c r="D196" s="47" t="s">
        <v>3204</v>
      </c>
      <c r="E196" s="46">
        <v>1</v>
      </c>
      <c r="F196" s="52">
        <v>195</v>
      </c>
      <c r="G196" s="47" t="s">
        <v>4036</v>
      </c>
      <c r="H196" s="44" t="s">
        <v>4037</v>
      </c>
    </row>
    <row r="197" spans="1:8" x14ac:dyDescent="0.25">
      <c r="A197" s="40">
        <v>196</v>
      </c>
      <c r="B197" s="47" t="s">
        <v>3205</v>
      </c>
      <c r="C197" s="45" t="s">
        <v>4615</v>
      </c>
      <c r="D197" s="47" t="s">
        <v>3206</v>
      </c>
      <c r="E197" s="46">
        <v>1</v>
      </c>
      <c r="F197" s="52">
        <v>196</v>
      </c>
      <c r="G197" s="47" t="s">
        <v>4038</v>
      </c>
      <c r="H197" s="44" t="s">
        <v>4039</v>
      </c>
    </row>
    <row r="198" spans="1:8" x14ac:dyDescent="0.25">
      <c r="A198" s="40">
        <v>197</v>
      </c>
      <c r="B198" s="47" t="s">
        <v>3207</v>
      </c>
      <c r="C198" s="45" t="s">
        <v>4616</v>
      </c>
      <c r="D198" s="47" t="s">
        <v>3208</v>
      </c>
      <c r="E198" s="46">
        <v>1</v>
      </c>
      <c r="F198" s="52">
        <v>197</v>
      </c>
      <c r="G198" s="47" t="s">
        <v>4040</v>
      </c>
      <c r="H198" s="44" t="s">
        <v>4041</v>
      </c>
    </row>
    <row r="199" spans="1:8" x14ac:dyDescent="0.25">
      <c r="A199" s="40">
        <v>198</v>
      </c>
      <c r="B199" s="47" t="s">
        <v>3209</v>
      </c>
      <c r="C199" s="45" t="s">
        <v>4617</v>
      </c>
      <c r="D199" s="47" t="s">
        <v>3210</v>
      </c>
      <c r="E199" s="46">
        <v>1</v>
      </c>
      <c r="F199" s="52">
        <v>198</v>
      </c>
      <c r="G199" s="47" t="s">
        <v>4040</v>
      </c>
      <c r="H199" s="44" t="s">
        <v>4041</v>
      </c>
    </row>
    <row r="200" spans="1:8" x14ac:dyDescent="0.25">
      <c r="A200" s="40">
        <v>199</v>
      </c>
      <c r="B200" s="47" t="s">
        <v>3211</v>
      </c>
      <c r="C200" s="45" t="s">
        <v>4618</v>
      </c>
      <c r="D200" s="47" t="s">
        <v>3212</v>
      </c>
      <c r="E200" s="46">
        <v>1</v>
      </c>
      <c r="F200" s="52">
        <v>199</v>
      </c>
      <c r="G200" s="47" t="s">
        <v>450</v>
      </c>
      <c r="H200" s="44" t="s">
        <v>1330</v>
      </c>
    </row>
    <row r="201" spans="1:8" x14ac:dyDescent="0.25">
      <c r="A201" s="40">
        <v>200</v>
      </c>
      <c r="B201" s="47" t="s">
        <v>448</v>
      </c>
      <c r="C201" s="45" t="s">
        <v>4619</v>
      </c>
      <c r="D201" s="47" t="s">
        <v>449</v>
      </c>
      <c r="E201" s="46">
        <v>4</v>
      </c>
      <c r="F201" s="52">
        <v>200</v>
      </c>
      <c r="G201" s="47" t="s">
        <v>450</v>
      </c>
      <c r="H201" s="44" t="s">
        <v>1330</v>
      </c>
    </row>
    <row r="202" spans="1:8" x14ac:dyDescent="0.25">
      <c r="A202" s="40">
        <v>201</v>
      </c>
      <c r="B202" s="47" t="s">
        <v>451</v>
      </c>
      <c r="C202" s="45" t="s">
        <v>4620</v>
      </c>
      <c r="D202" s="47" t="s">
        <v>452</v>
      </c>
      <c r="E202" s="46">
        <v>4</v>
      </c>
      <c r="F202" s="52">
        <v>201</v>
      </c>
      <c r="G202" s="47" t="s">
        <v>450</v>
      </c>
      <c r="H202" s="44" t="s">
        <v>1330</v>
      </c>
    </row>
    <row r="203" spans="1:8" x14ac:dyDescent="0.25">
      <c r="A203" s="40">
        <v>202</v>
      </c>
      <c r="B203" s="47" t="s">
        <v>453</v>
      </c>
      <c r="C203" s="45" t="s">
        <v>4621</v>
      </c>
      <c r="D203" s="47" t="s">
        <v>454</v>
      </c>
      <c r="E203" s="46">
        <v>4</v>
      </c>
      <c r="F203" s="52">
        <v>202</v>
      </c>
      <c r="G203" s="47" t="s">
        <v>450</v>
      </c>
      <c r="H203" s="44" t="s">
        <v>1330</v>
      </c>
    </row>
    <row r="204" spans="1:8" x14ac:dyDescent="0.25">
      <c r="A204" s="40">
        <v>203</v>
      </c>
      <c r="B204" s="47" t="s">
        <v>455</v>
      </c>
      <c r="C204" s="45" t="s">
        <v>4622</v>
      </c>
      <c r="D204" s="47" t="s">
        <v>456</v>
      </c>
      <c r="E204" s="46">
        <v>4</v>
      </c>
      <c r="F204" s="52">
        <v>203</v>
      </c>
      <c r="G204" s="47" t="s">
        <v>457</v>
      </c>
      <c r="H204" s="44" t="s">
        <v>1331</v>
      </c>
    </row>
    <row r="205" spans="1:8" x14ac:dyDescent="0.25">
      <c r="A205" s="40">
        <v>204</v>
      </c>
      <c r="B205" s="47" t="s">
        <v>458</v>
      </c>
      <c r="C205" s="45" t="s">
        <v>4623</v>
      </c>
      <c r="D205" s="47" t="s">
        <v>459</v>
      </c>
      <c r="E205" s="46">
        <v>1</v>
      </c>
      <c r="F205" s="52">
        <v>204</v>
      </c>
      <c r="G205" s="47" t="s">
        <v>457</v>
      </c>
      <c r="H205" s="44" t="s">
        <v>1331</v>
      </c>
    </row>
    <row r="206" spans="1:8" x14ac:dyDescent="0.25">
      <c r="A206" s="40">
        <v>205</v>
      </c>
      <c r="B206" s="47" t="s">
        <v>3213</v>
      </c>
      <c r="C206" s="45" t="s">
        <v>4624</v>
      </c>
      <c r="D206" s="47" t="s">
        <v>3214</v>
      </c>
      <c r="E206" s="46">
        <v>1</v>
      </c>
      <c r="F206" s="52">
        <v>205</v>
      </c>
      <c r="G206" s="47" t="s">
        <v>4042</v>
      </c>
      <c r="H206" s="44" t="s">
        <v>4043</v>
      </c>
    </row>
    <row r="207" spans="1:8" x14ac:dyDescent="0.25">
      <c r="A207" s="40">
        <v>206</v>
      </c>
      <c r="B207" s="47" t="s">
        <v>460</v>
      </c>
      <c r="C207" s="45" t="s">
        <v>5052</v>
      </c>
      <c r="D207" s="47" t="s">
        <v>461</v>
      </c>
      <c r="E207" s="46">
        <v>1</v>
      </c>
      <c r="F207" s="52">
        <v>206</v>
      </c>
      <c r="G207" s="47" t="s">
        <v>462</v>
      </c>
      <c r="H207" s="44" t="s">
        <v>1332</v>
      </c>
    </row>
    <row r="208" spans="1:8" x14ac:dyDescent="0.25">
      <c r="A208" s="40">
        <v>207</v>
      </c>
      <c r="B208" s="47" t="s">
        <v>3885</v>
      </c>
      <c r="C208" s="45" t="s">
        <v>5316</v>
      </c>
      <c r="D208" s="47" t="s">
        <v>3886</v>
      </c>
      <c r="E208" s="46">
        <v>1</v>
      </c>
      <c r="F208" s="52">
        <v>207</v>
      </c>
      <c r="G208" s="47" t="s">
        <v>4270</v>
      </c>
      <c r="H208" s="44" t="s">
        <v>4271</v>
      </c>
    </row>
    <row r="209" spans="1:8" x14ac:dyDescent="0.25">
      <c r="A209" s="40">
        <v>208</v>
      </c>
      <c r="B209" s="47" t="s">
        <v>3887</v>
      </c>
      <c r="C209" s="45" t="s">
        <v>5317</v>
      </c>
      <c r="D209" s="47" t="s">
        <v>3888</v>
      </c>
      <c r="E209" s="46">
        <v>1</v>
      </c>
      <c r="F209" s="52">
        <v>208</v>
      </c>
      <c r="G209" s="47" t="s">
        <v>4270</v>
      </c>
      <c r="H209" s="44" t="s">
        <v>4271</v>
      </c>
    </row>
    <row r="210" spans="1:8" x14ac:dyDescent="0.25">
      <c r="A210" s="40">
        <v>209</v>
      </c>
      <c r="B210" s="47" t="s">
        <v>3889</v>
      </c>
      <c r="C210" s="45" t="s">
        <v>5318</v>
      </c>
      <c r="D210" s="47" t="s">
        <v>3890</v>
      </c>
      <c r="E210" s="46">
        <v>1</v>
      </c>
      <c r="F210" s="52">
        <v>209</v>
      </c>
      <c r="G210" s="47" t="s">
        <v>4270</v>
      </c>
      <c r="H210" s="44" t="s">
        <v>4271</v>
      </c>
    </row>
    <row r="211" spans="1:8" x14ac:dyDescent="0.25">
      <c r="A211" s="40">
        <v>210</v>
      </c>
      <c r="B211" s="47" t="s">
        <v>3891</v>
      </c>
      <c r="C211" s="45" t="s">
        <v>5319</v>
      </c>
      <c r="D211" s="47" t="s">
        <v>3892</v>
      </c>
      <c r="E211" s="46">
        <v>1</v>
      </c>
      <c r="F211" s="52">
        <v>210</v>
      </c>
      <c r="G211" s="47" t="s">
        <v>4270</v>
      </c>
      <c r="H211" s="44" t="s">
        <v>4271</v>
      </c>
    </row>
    <row r="212" spans="1:8" x14ac:dyDescent="0.25">
      <c r="A212" s="40">
        <v>211</v>
      </c>
      <c r="B212" s="47" t="s">
        <v>464</v>
      </c>
      <c r="C212" s="45" t="s">
        <v>5086</v>
      </c>
      <c r="D212" s="47" t="s">
        <v>465</v>
      </c>
      <c r="E212" s="46">
        <v>1</v>
      </c>
      <c r="F212" s="52">
        <v>211</v>
      </c>
      <c r="G212" s="47" t="s">
        <v>466</v>
      </c>
      <c r="H212" s="44" t="s">
        <v>1333</v>
      </c>
    </row>
    <row r="213" spans="1:8" x14ac:dyDescent="0.25">
      <c r="A213" s="40">
        <v>212</v>
      </c>
      <c r="B213" s="47" t="s">
        <v>3215</v>
      </c>
      <c r="C213" s="45" t="s">
        <v>4625</v>
      </c>
      <c r="D213" s="47" t="s">
        <v>3216</v>
      </c>
      <c r="E213" s="46">
        <v>1</v>
      </c>
      <c r="F213" s="52">
        <v>212</v>
      </c>
      <c r="G213" s="47" t="s">
        <v>4044</v>
      </c>
      <c r="H213" s="44" t="s">
        <v>4045</v>
      </c>
    </row>
    <row r="214" spans="1:8" x14ac:dyDescent="0.25">
      <c r="A214" s="40">
        <v>213</v>
      </c>
      <c r="B214" s="47" t="s">
        <v>467</v>
      </c>
      <c r="C214" s="45" t="s">
        <v>4944</v>
      </c>
      <c r="D214" s="47" t="s">
        <v>468</v>
      </c>
      <c r="E214" s="46">
        <v>1</v>
      </c>
      <c r="F214" s="52">
        <v>213</v>
      </c>
      <c r="G214" s="47" t="s">
        <v>469</v>
      </c>
      <c r="H214" s="44" t="s">
        <v>1334</v>
      </c>
    </row>
    <row r="215" spans="1:8" x14ac:dyDescent="0.25">
      <c r="A215" s="40">
        <v>214</v>
      </c>
      <c r="B215" s="47" t="s">
        <v>470</v>
      </c>
      <c r="C215" s="45" t="s">
        <v>5323</v>
      </c>
      <c r="D215" s="47" t="s">
        <v>471</v>
      </c>
      <c r="E215" s="46">
        <v>1</v>
      </c>
      <c r="F215" s="52">
        <v>214</v>
      </c>
      <c r="G215" s="47" t="s">
        <v>472</v>
      </c>
      <c r="H215" s="44" t="s">
        <v>1335</v>
      </c>
    </row>
    <row r="216" spans="1:8" x14ac:dyDescent="0.25">
      <c r="A216" s="40">
        <v>215</v>
      </c>
      <c r="B216" s="47" t="s">
        <v>479</v>
      </c>
      <c r="C216" s="45" t="s">
        <v>5028</v>
      </c>
      <c r="D216" s="47" t="s">
        <v>480</v>
      </c>
      <c r="E216" s="46">
        <v>2</v>
      </c>
      <c r="F216" s="52">
        <v>215</v>
      </c>
      <c r="G216" s="47" t="s">
        <v>474</v>
      </c>
      <c r="H216" s="44" t="s">
        <v>1336</v>
      </c>
    </row>
    <row r="217" spans="1:8" x14ac:dyDescent="0.25">
      <c r="A217" s="40">
        <v>216</v>
      </c>
      <c r="B217" s="47" t="s">
        <v>481</v>
      </c>
      <c r="C217" s="45" t="s">
        <v>5029</v>
      </c>
      <c r="D217" s="47" t="s">
        <v>482</v>
      </c>
      <c r="E217" s="46">
        <v>2</v>
      </c>
      <c r="F217" s="52">
        <v>216</v>
      </c>
      <c r="G217" s="47" t="s">
        <v>474</v>
      </c>
      <c r="H217" s="44" t="s">
        <v>1336</v>
      </c>
    </row>
    <row r="218" spans="1:8" x14ac:dyDescent="0.25">
      <c r="A218" s="40">
        <v>217</v>
      </c>
      <c r="B218" s="47" t="s">
        <v>3704</v>
      </c>
      <c r="C218" s="45" t="s">
        <v>5030</v>
      </c>
      <c r="D218" s="47" t="s">
        <v>3705</v>
      </c>
      <c r="E218" s="46">
        <v>1</v>
      </c>
      <c r="F218" s="52">
        <v>217</v>
      </c>
      <c r="G218" s="47" t="s">
        <v>474</v>
      </c>
      <c r="H218" s="44" t="s">
        <v>1336</v>
      </c>
    </row>
    <row r="219" spans="1:8" x14ac:dyDescent="0.25">
      <c r="A219" s="40">
        <v>218</v>
      </c>
      <c r="B219" s="47" t="s">
        <v>3706</v>
      </c>
      <c r="C219" s="45" t="s">
        <v>5031</v>
      </c>
      <c r="D219" s="47" t="s">
        <v>3707</v>
      </c>
      <c r="E219" s="46">
        <v>1</v>
      </c>
      <c r="F219" s="52">
        <v>218</v>
      </c>
      <c r="G219" s="47" t="s">
        <v>474</v>
      </c>
      <c r="H219" s="44" t="s">
        <v>1336</v>
      </c>
    </row>
    <row r="220" spans="1:8" x14ac:dyDescent="0.25">
      <c r="A220" s="40">
        <v>219</v>
      </c>
      <c r="B220" s="47" t="s">
        <v>3708</v>
      </c>
      <c r="C220" s="45" t="s">
        <v>5032</v>
      </c>
      <c r="D220" s="47" t="s">
        <v>3709</v>
      </c>
      <c r="E220" s="46">
        <v>1</v>
      </c>
      <c r="F220" s="52">
        <v>219</v>
      </c>
      <c r="G220" s="47" t="s">
        <v>474</v>
      </c>
      <c r="H220" s="44" t="s">
        <v>1336</v>
      </c>
    </row>
    <row r="221" spans="1:8" x14ac:dyDescent="0.25">
      <c r="A221" s="40">
        <v>220</v>
      </c>
      <c r="B221" s="47" t="s">
        <v>488</v>
      </c>
      <c r="C221" s="45" t="s">
        <v>5396</v>
      </c>
      <c r="D221" s="47" t="s">
        <v>477</v>
      </c>
      <c r="E221" s="46">
        <v>2</v>
      </c>
      <c r="F221" s="52">
        <v>220</v>
      </c>
      <c r="G221" s="47" t="s">
        <v>474</v>
      </c>
      <c r="H221" s="44" t="s">
        <v>1336</v>
      </c>
    </row>
    <row r="222" spans="1:8" x14ac:dyDescent="0.25">
      <c r="A222" s="40">
        <v>221</v>
      </c>
      <c r="B222" s="47" t="s">
        <v>489</v>
      </c>
      <c r="C222" s="45" t="s">
        <v>5078</v>
      </c>
      <c r="D222" s="47" t="s">
        <v>490</v>
      </c>
      <c r="E222" s="46">
        <v>2</v>
      </c>
      <c r="F222" s="52">
        <v>221</v>
      </c>
      <c r="G222" s="47" t="s">
        <v>491</v>
      </c>
      <c r="H222" s="44" t="s">
        <v>1337</v>
      </c>
    </row>
    <row r="223" spans="1:8" x14ac:dyDescent="0.25">
      <c r="A223" s="40">
        <v>222</v>
      </c>
      <c r="B223" s="47" t="s">
        <v>3217</v>
      </c>
      <c r="C223" s="45" t="s">
        <v>4626</v>
      </c>
      <c r="D223" s="47" t="s">
        <v>3218</v>
      </c>
      <c r="E223" s="46">
        <v>1</v>
      </c>
      <c r="F223" s="52">
        <v>222</v>
      </c>
      <c r="G223" s="47" t="s">
        <v>4046</v>
      </c>
      <c r="H223" s="44" t="s">
        <v>4047</v>
      </c>
    </row>
    <row r="224" spans="1:8" x14ac:dyDescent="0.25">
      <c r="A224" s="40">
        <v>223</v>
      </c>
      <c r="B224" s="47" t="s">
        <v>492</v>
      </c>
      <c r="C224" s="45" t="s">
        <v>4940</v>
      </c>
      <c r="D224" s="47" t="s">
        <v>493</v>
      </c>
      <c r="E224" s="46">
        <v>1</v>
      </c>
      <c r="F224" s="52">
        <v>223</v>
      </c>
      <c r="G224" s="47" t="s">
        <v>494</v>
      </c>
      <c r="H224" s="44" t="s">
        <v>1338</v>
      </c>
    </row>
    <row r="225" spans="1:8" x14ac:dyDescent="0.25">
      <c r="A225" s="40">
        <v>224</v>
      </c>
      <c r="B225" s="47" t="s">
        <v>495</v>
      </c>
      <c r="C225" s="45" t="s">
        <v>4627</v>
      </c>
      <c r="D225" s="47" t="s">
        <v>496</v>
      </c>
      <c r="E225" s="46">
        <v>2</v>
      </c>
      <c r="F225" s="52">
        <v>224</v>
      </c>
      <c r="G225" s="47" t="s">
        <v>497</v>
      </c>
      <c r="H225" s="44" t="s">
        <v>1339</v>
      </c>
    </row>
    <row r="226" spans="1:8" x14ac:dyDescent="0.25">
      <c r="A226" s="40">
        <v>225</v>
      </c>
      <c r="B226" s="47" t="s">
        <v>498</v>
      </c>
      <c r="C226" s="45" t="s">
        <v>4628</v>
      </c>
      <c r="D226" s="47" t="s">
        <v>499</v>
      </c>
      <c r="E226" s="46">
        <v>2</v>
      </c>
      <c r="F226" s="52">
        <v>225</v>
      </c>
      <c r="G226" s="47" t="s">
        <v>497</v>
      </c>
      <c r="H226" s="44" t="s">
        <v>1339</v>
      </c>
    </row>
    <row r="227" spans="1:8" x14ac:dyDescent="0.25">
      <c r="A227" s="40">
        <v>226</v>
      </c>
      <c r="B227" s="47" t="s">
        <v>500</v>
      </c>
      <c r="C227" s="45" t="s">
        <v>4629</v>
      </c>
      <c r="D227" s="47" t="s">
        <v>501</v>
      </c>
      <c r="E227" s="46">
        <v>2</v>
      </c>
      <c r="F227" s="52">
        <v>226</v>
      </c>
      <c r="G227" s="47" t="s">
        <v>497</v>
      </c>
      <c r="H227" s="44" t="s">
        <v>1339</v>
      </c>
    </row>
    <row r="228" spans="1:8" x14ac:dyDescent="0.25">
      <c r="A228" s="40">
        <v>227</v>
      </c>
      <c r="B228" s="47" t="s">
        <v>502</v>
      </c>
      <c r="C228" s="45" t="s">
        <v>4630</v>
      </c>
      <c r="D228" s="47" t="s">
        <v>503</v>
      </c>
      <c r="E228" s="46">
        <v>2</v>
      </c>
      <c r="F228" s="52">
        <v>227</v>
      </c>
      <c r="G228" s="47" t="s">
        <v>497</v>
      </c>
      <c r="H228" s="44" t="s">
        <v>1339</v>
      </c>
    </row>
    <row r="229" spans="1:8" x14ac:dyDescent="0.25">
      <c r="A229" s="40">
        <v>228</v>
      </c>
      <c r="B229" s="47" t="s">
        <v>504</v>
      </c>
      <c r="C229" s="45" t="s">
        <v>4631</v>
      </c>
      <c r="D229" s="47" t="s">
        <v>505</v>
      </c>
      <c r="E229" s="46">
        <v>2</v>
      </c>
      <c r="F229" s="52">
        <v>228</v>
      </c>
      <c r="G229" s="47" t="s">
        <v>497</v>
      </c>
      <c r="H229" s="44" t="s">
        <v>1339</v>
      </c>
    </row>
    <row r="230" spans="1:8" x14ac:dyDescent="0.25">
      <c r="A230" s="40">
        <v>229</v>
      </c>
      <c r="B230" s="47" t="s">
        <v>506</v>
      </c>
      <c r="C230" s="45" t="s">
        <v>4632</v>
      </c>
      <c r="D230" s="47" t="s">
        <v>507</v>
      </c>
      <c r="E230" s="46">
        <v>2</v>
      </c>
      <c r="F230" s="52">
        <v>229</v>
      </c>
      <c r="G230" s="47" t="s">
        <v>497</v>
      </c>
      <c r="H230" s="44" t="s">
        <v>1339</v>
      </c>
    </row>
    <row r="231" spans="1:8" x14ac:dyDescent="0.25">
      <c r="A231" s="40">
        <v>230</v>
      </c>
      <c r="B231" s="47" t="s">
        <v>3710</v>
      </c>
      <c r="C231" s="45" t="s">
        <v>5033</v>
      </c>
      <c r="D231" s="47" t="s">
        <v>3711</v>
      </c>
      <c r="E231" s="46">
        <v>1</v>
      </c>
      <c r="F231" s="52">
        <v>230</v>
      </c>
      <c r="G231" s="47" t="s">
        <v>497</v>
      </c>
      <c r="H231" s="44" t="s">
        <v>1339</v>
      </c>
    </row>
    <row r="232" spans="1:8" x14ac:dyDescent="0.25">
      <c r="A232" s="40">
        <v>231</v>
      </c>
      <c r="B232" s="47" t="s">
        <v>508</v>
      </c>
      <c r="C232" s="45" t="s">
        <v>5131</v>
      </c>
      <c r="D232" s="47" t="s">
        <v>509</v>
      </c>
      <c r="E232" s="46">
        <v>2</v>
      </c>
      <c r="F232" s="52">
        <v>231</v>
      </c>
      <c r="G232" s="47" t="s">
        <v>497</v>
      </c>
      <c r="H232" s="44" t="s">
        <v>1339</v>
      </c>
    </row>
    <row r="233" spans="1:8" x14ac:dyDescent="0.25">
      <c r="A233" s="40">
        <v>232</v>
      </c>
      <c r="B233" s="47" t="s">
        <v>510</v>
      </c>
      <c r="C233" s="45" t="s">
        <v>5326</v>
      </c>
      <c r="D233" s="47" t="s">
        <v>511</v>
      </c>
      <c r="E233" s="46">
        <v>2</v>
      </c>
      <c r="F233" s="52">
        <v>232</v>
      </c>
      <c r="G233" s="47" t="s">
        <v>497</v>
      </c>
      <c r="H233" s="44" t="s">
        <v>1339</v>
      </c>
    </row>
    <row r="234" spans="1:8" x14ac:dyDescent="0.25">
      <c r="A234" s="40">
        <v>233</v>
      </c>
      <c r="B234" s="47" t="s">
        <v>512</v>
      </c>
      <c r="C234" s="45" t="s">
        <v>5353</v>
      </c>
      <c r="D234" s="47" t="s">
        <v>513</v>
      </c>
      <c r="E234" s="46">
        <v>2</v>
      </c>
      <c r="F234" s="52">
        <v>233</v>
      </c>
      <c r="G234" s="47" t="s">
        <v>497</v>
      </c>
      <c r="H234" s="44" t="s">
        <v>1339</v>
      </c>
    </row>
    <row r="235" spans="1:8" x14ac:dyDescent="0.25">
      <c r="A235" s="40">
        <v>234</v>
      </c>
      <c r="B235" s="47" t="s">
        <v>514</v>
      </c>
      <c r="C235" s="45" t="s">
        <v>5373</v>
      </c>
      <c r="D235" s="47" t="s">
        <v>515</v>
      </c>
      <c r="E235" s="46">
        <v>1</v>
      </c>
      <c r="F235" s="52">
        <v>234</v>
      </c>
      <c r="G235" s="47" t="s">
        <v>497</v>
      </c>
      <c r="H235" s="44" t="s">
        <v>1339</v>
      </c>
    </row>
    <row r="236" spans="1:8" x14ac:dyDescent="0.25">
      <c r="A236" s="40">
        <v>235</v>
      </c>
      <c r="B236" s="47" t="s">
        <v>516</v>
      </c>
      <c r="C236" s="45" t="s">
        <v>5384</v>
      </c>
      <c r="D236" s="47" t="s">
        <v>517</v>
      </c>
      <c r="E236" s="46">
        <v>2</v>
      </c>
      <c r="F236" s="52">
        <v>235</v>
      </c>
      <c r="G236" s="47" t="s">
        <v>497</v>
      </c>
      <c r="H236" s="44" t="s">
        <v>1339</v>
      </c>
    </row>
    <row r="237" spans="1:8" x14ac:dyDescent="0.25">
      <c r="A237" s="40">
        <v>236</v>
      </c>
      <c r="B237" s="47" t="s">
        <v>3123</v>
      </c>
      <c r="C237" s="45" t="s">
        <v>5410</v>
      </c>
      <c r="D237" s="47" t="s">
        <v>3958</v>
      </c>
      <c r="E237" s="46">
        <v>2</v>
      </c>
      <c r="F237" s="52">
        <v>236</v>
      </c>
      <c r="G237" s="47" t="s">
        <v>497</v>
      </c>
      <c r="H237" s="44" t="s">
        <v>1339</v>
      </c>
    </row>
    <row r="238" spans="1:8" x14ac:dyDescent="0.25">
      <c r="A238" s="40">
        <v>237</v>
      </c>
      <c r="B238" s="47" t="s">
        <v>3219</v>
      </c>
      <c r="C238" s="45" t="s">
        <v>4633</v>
      </c>
      <c r="D238" s="47" t="s">
        <v>3220</v>
      </c>
      <c r="E238" s="46">
        <v>1</v>
      </c>
      <c r="F238" s="52">
        <v>237</v>
      </c>
      <c r="G238" s="47" t="s">
        <v>4048</v>
      </c>
      <c r="H238" s="44" t="s">
        <v>4049</v>
      </c>
    </row>
    <row r="239" spans="1:8" x14ac:dyDescent="0.25">
      <c r="A239" s="40">
        <v>238</v>
      </c>
      <c r="B239" s="47" t="s">
        <v>3669</v>
      </c>
      <c r="C239" s="45" t="s">
        <v>5003</v>
      </c>
      <c r="D239" s="47" t="s">
        <v>3670</v>
      </c>
      <c r="E239" s="46">
        <v>1</v>
      </c>
      <c r="F239" s="52">
        <v>238</v>
      </c>
      <c r="G239" s="47" t="s">
        <v>4230</v>
      </c>
      <c r="H239" s="44" t="s">
        <v>4231</v>
      </c>
    </row>
    <row r="240" spans="1:8" x14ac:dyDescent="0.25">
      <c r="A240" s="40">
        <v>239</v>
      </c>
      <c r="B240" s="47" t="s">
        <v>518</v>
      </c>
      <c r="C240" s="45" t="s">
        <v>4634</v>
      </c>
      <c r="D240" s="47" t="s">
        <v>519</v>
      </c>
      <c r="E240" s="46">
        <v>1</v>
      </c>
      <c r="F240" s="52">
        <v>239</v>
      </c>
      <c r="G240" s="47" t="s">
        <v>520</v>
      </c>
      <c r="H240" s="44" t="s">
        <v>1340</v>
      </c>
    </row>
    <row r="241" spans="1:8" x14ac:dyDescent="0.25">
      <c r="A241" s="40">
        <v>240</v>
      </c>
      <c r="B241" s="47" t="s">
        <v>521</v>
      </c>
      <c r="C241" s="45" t="s">
        <v>5313</v>
      </c>
      <c r="D241" s="47" t="s">
        <v>522</v>
      </c>
      <c r="E241" s="46">
        <v>2</v>
      </c>
      <c r="F241" s="52">
        <v>240</v>
      </c>
      <c r="G241" s="47" t="s">
        <v>523</v>
      </c>
      <c r="H241" s="44" t="s">
        <v>1341</v>
      </c>
    </row>
    <row r="242" spans="1:8" x14ac:dyDescent="0.25">
      <c r="A242" s="40">
        <v>241</v>
      </c>
      <c r="B242" s="47" t="s">
        <v>524</v>
      </c>
      <c r="C242" s="45" t="s">
        <v>5314</v>
      </c>
      <c r="D242" s="47" t="s">
        <v>525</v>
      </c>
      <c r="E242" s="46">
        <v>2</v>
      </c>
      <c r="F242" s="52">
        <v>241</v>
      </c>
      <c r="G242" s="47" t="s">
        <v>523</v>
      </c>
      <c r="H242" s="44" t="s">
        <v>1341</v>
      </c>
    </row>
    <row r="243" spans="1:8" x14ac:dyDescent="0.25">
      <c r="A243" s="40">
        <v>242</v>
      </c>
      <c r="B243" s="47" t="s">
        <v>3221</v>
      </c>
      <c r="C243" s="45" t="s">
        <v>4635</v>
      </c>
      <c r="D243" s="47" t="s">
        <v>3222</v>
      </c>
      <c r="E243" s="46">
        <v>1</v>
      </c>
      <c r="F243" s="52">
        <v>242</v>
      </c>
      <c r="G243" s="47" t="s">
        <v>4050</v>
      </c>
      <c r="H243" s="44" t="s">
        <v>4051</v>
      </c>
    </row>
    <row r="244" spans="1:8" x14ac:dyDescent="0.25">
      <c r="A244" s="40">
        <v>243</v>
      </c>
      <c r="B244" s="47" t="s">
        <v>526</v>
      </c>
      <c r="C244" s="45" t="s">
        <v>5359</v>
      </c>
      <c r="D244" s="47" t="s">
        <v>527</v>
      </c>
      <c r="E244" s="46">
        <v>2</v>
      </c>
      <c r="F244" s="52">
        <v>243</v>
      </c>
      <c r="G244" s="47" t="s">
        <v>528</v>
      </c>
      <c r="H244" s="44" t="s">
        <v>1342</v>
      </c>
    </row>
    <row r="245" spans="1:8" x14ac:dyDescent="0.25">
      <c r="A245" s="40">
        <v>244</v>
      </c>
      <c r="B245" s="47" t="s">
        <v>3223</v>
      </c>
      <c r="C245" s="45" t="s">
        <v>4636</v>
      </c>
      <c r="D245" s="47" t="s">
        <v>3224</v>
      </c>
      <c r="E245" s="46">
        <v>1</v>
      </c>
      <c r="F245" s="52">
        <v>244</v>
      </c>
      <c r="G245" s="47" t="s">
        <v>4052</v>
      </c>
      <c r="H245" s="44" t="s">
        <v>4053</v>
      </c>
    </row>
    <row r="246" spans="1:8" x14ac:dyDescent="0.25">
      <c r="A246" s="40">
        <v>245</v>
      </c>
      <c r="B246" s="47" t="s">
        <v>3225</v>
      </c>
      <c r="C246" s="45" t="s">
        <v>4637</v>
      </c>
      <c r="D246" s="47" t="s">
        <v>3226</v>
      </c>
      <c r="E246" s="46">
        <v>1</v>
      </c>
      <c r="F246" s="52">
        <v>245</v>
      </c>
      <c r="G246" s="47" t="s">
        <v>4052</v>
      </c>
      <c r="H246" s="44" t="s">
        <v>4053</v>
      </c>
    </row>
    <row r="247" spans="1:8" x14ac:dyDescent="0.25">
      <c r="A247" s="40">
        <v>246</v>
      </c>
      <c r="B247" s="47" t="s">
        <v>3227</v>
      </c>
      <c r="C247" s="45" t="s">
        <v>4638</v>
      </c>
      <c r="D247" s="47" t="s">
        <v>3228</v>
      </c>
      <c r="E247" s="46">
        <v>1</v>
      </c>
      <c r="F247" s="52">
        <v>246</v>
      </c>
      <c r="G247" s="47" t="s">
        <v>4052</v>
      </c>
      <c r="H247" s="44" t="s">
        <v>4053</v>
      </c>
    </row>
    <row r="248" spans="1:8" x14ac:dyDescent="0.25">
      <c r="A248" s="40">
        <v>247</v>
      </c>
      <c r="B248" s="47" t="s">
        <v>3567</v>
      </c>
      <c r="C248" s="45" t="s">
        <v>4939</v>
      </c>
      <c r="D248" s="47" t="s">
        <v>3568</v>
      </c>
      <c r="E248" s="46">
        <v>1</v>
      </c>
      <c r="F248" s="52">
        <v>247</v>
      </c>
      <c r="G248" s="47" t="s">
        <v>4052</v>
      </c>
      <c r="H248" s="44" t="s">
        <v>4053</v>
      </c>
    </row>
    <row r="249" spans="1:8" x14ac:dyDescent="0.25">
      <c r="A249" s="40">
        <v>248</v>
      </c>
      <c r="B249" s="47" t="s">
        <v>3731</v>
      </c>
      <c r="C249" s="45" t="s">
        <v>5050</v>
      </c>
      <c r="D249" s="47" t="s">
        <v>3732</v>
      </c>
      <c r="E249" s="46">
        <v>1</v>
      </c>
      <c r="F249" s="52">
        <v>248</v>
      </c>
      <c r="G249" s="47" t="s">
        <v>4052</v>
      </c>
      <c r="H249" s="44" t="s">
        <v>4053</v>
      </c>
    </row>
    <row r="250" spans="1:8" x14ac:dyDescent="0.25">
      <c r="A250" s="40">
        <v>249</v>
      </c>
      <c r="B250" s="47" t="s">
        <v>3756</v>
      </c>
      <c r="C250" s="45" t="s">
        <v>5096</v>
      </c>
      <c r="D250" s="47" t="s">
        <v>3757</v>
      </c>
      <c r="E250" s="46">
        <v>1</v>
      </c>
      <c r="F250" s="52">
        <v>249</v>
      </c>
      <c r="G250" s="47" t="s">
        <v>4052</v>
      </c>
      <c r="H250" s="44" t="s">
        <v>4053</v>
      </c>
    </row>
    <row r="251" spans="1:8" x14ac:dyDescent="0.25">
      <c r="A251" s="40">
        <v>250</v>
      </c>
      <c r="B251" s="47" t="s">
        <v>3229</v>
      </c>
      <c r="C251" s="45" t="s">
        <v>4639</v>
      </c>
      <c r="D251" s="47" t="s">
        <v>3230</v>
      </c>
      <c r="E251" s="46">
        <v>1</v>
      </c>
      <c r="F251" s="52">
        <v>250</v>
      </c>
      <c r="G251" s="47" t="s">
        <v>4054</v>
      </c>
      <c r="H251" s="44" t="s">
        <v>4055</v>
      </c>
    </row>
    <row r="252" spans="1:8" x14ac:dyDescent="0.25">
      <c r="A252" s="40">
        <v>251</v>
      </c>
      <c r="B252" s="47" t="s">
        <v>529</v>
      </c>
      <c r="C252" s="45" t="s">
        <v>4736</v>
      </c>
      <c r="D252" s="47" t="s">
        <v>3315</v>
      </c>
      <c r="E252" s="46">
        <v>2</v>
      </c>
      <c r="F252" s="52">
        <v>251</v>
      </c>
      <c r="G252" s="47" t="s">
        <v>530</v>
      </c>
      <c r="H252" s="44" t="s">
        <v>1343</v>
      </c>
    </row>
    <row r="253" spans="1:8" x14ac:dyDescent="0.25">
      <c r="A253" s="40">
        <v>252</v>
      </c>
      <c r="B253" s="47" t="s">
        <v>531</v>
      </c>
      <c r="C253" s="45" t="s">
        <v>4640</v>
      </c>
      <c r="D253" s="47" t="s">
        <v>532</v>
      </c>
      <c r="E253" s="46">
        <v>2</v>
      </c>
      <c r="F253" s="52">
        <v>252</v>
      </c>
      <c r="G253" s="47" t="s">
        <v>533</v>
      </c>
      <c r="H253" s="44" t="s">
        <v>1344</v>
      </c>
    </row>
    <row r="254" spans="1:8" x14ac:dyDescent="0.25">
      <c r="A254" s="40">
        <v>253</v>
      </c>
      <c r="B254" s="47" t="s">
        <v>534</v>
      </c>
      <c r="C254" s="45" t="s">
        <v>4641</v>
      </c>
      <c r="D254" s="47" t="s">
        <v>535</v>
      </c>
      <c r="E254" s="46">
        <v>1</v>
      </c>
      <c r="F254" s="52">
        <v>253</v>
      </c>
      <c r="G254" s="47" t="s">
        <v>536</v>
      </c>
      <c r="H254" s="44" t="s">
        <v>1345</v>
      </c>
    </row>
    <row r="255" spans="1:8" x14ac:dyDescent="0.25">
      <c r="A255" s="40">
        <v>254</v>
      </c>
      <c r="B255" s="47" t="s">
        <v>537</v>
      </c>
      <c r="C255" s="45" t="s">
        <v>4642</v>
      </c>
      <c r="D255" s="47" t="s">
        <v>538</v>
      </c>
      <c r="E255" s="46">
        <v>1</v>
      </c>
      <c r="F255" s="52">
        <v>254</v>
      </c>
      <c r="G255" s="47" t="s">
        <v>539</v>
      </c>
      <c r="H255" s="44" t="s">
        <v>1346</v>
      </c>
    </row>
    <row r="256" spans="1:8" x14ac:dyDescent="0.25">
      <c r="A256" s="40">
        <v>255</v>
      </c>
      <c r="B256" s="47" t="s">
        <v>3824</v>
      </c>
      <c r="C256" s="45" t="s">
        <v>5189</v>
      </c>
      <c r="D256" s="47" t="s">
        <v>3825</v>
      </c>
      <c r="E256" s="46">
        <v>1</v>
      </c>
      <c r="F256" s="52">
        <v>255</v>
      </c>
      <c r="G256" s="47" t="s">
        <v>539</v>
      </c>
      <c r="H256" s="44" t="s">
        <v>1346</v>
      </c>
    </row>
    <row r="257" spans="1:8" x14ac:dyDescent="0.25">
      <c r="A257" s="40">
        <v>256</v>
      </c>
      <c r="B257" s="47" t="s">
        <v>3952</v>
      </c>
      <c r="C257" s="45" t="s">
        <v>5406</v>
      </c>
      <c r="D257" s="47" t="s">
        <v>3953</v>
      </c>
      <c r="E257" s="46">
        <v>1</v>
      </c>
      <c r="F257" s="52">
        <v>256</v>
      </c>
      <c r="G257" s="47" t="s">
        <v>4281</v>
      </c>
      <c r="H257" s="44" t="s">
        <v>4282</v>
      </c>
    </row>
    <row r="258" spans="1:8" x14ac:dyDescent="0.25">
      <c r="A258" s="40">
        <v>257</v>
      </c>
      <c r="B258" s="47" t="s">
        <v>3665</v>
      </c>
      <c r="C258" s="45" t="s">
        <v>5001</v>
      </c>
      <c r="D258" s="47" t="s">
        <v>3666</v>
      </c>
      <c r="E258" s="46">
        <v>1</v>
      </c>
      <c r="F258" s="52">
        <v>257</v>
      </c>
      <c r="G258" s="47" t="s">
        <v>4226</v>
      </c>
      <c r="H258" s="44" t="s">
        <v>4227</v>
      </c>
    </row>
    <row r="259" spans="1:8" x14ac:dyDescent="0.25">
      <c r="A259" s="40">
        <v>258</v>
      </c>
      <c r="B259" s="47" t="s">
        <v>3954</v>
      </c>
      <c r="C259" s="45" t="s">
        <v>5407</v>
      </c>
      <c r="D259" s="47" t="s">
        <v>3955</v>
      </c>
      <c r="E259" s="46">
        <v>1</v>
      </c>
      <c r="F259" s="52">
        <v>258</v>
      </c>
      <c r="G259" s="47" t="s">
        <v>4283</v>
      </c>
      <c r="H259" s="44" t="s">
        <v>4284</v>
      </c>
    </row>
    <row r="260" spans="1:8" x14ac:dyDescent="0.25">
      <c r="A260" s="40">
        <v>259</v>
      </c>
      <c r="B260" s="47" t="s">
        <v>540</v>
      </c>
      <c r="C260" s="45" t="s">
        <v>5079</v>
      </c>
      <c r="D260" s="47" t="s">
        <v>541</v>
      </c>
      <c r="E260" s="46">
        <v>2</v>
      </c>
      <c r="F260" s="52">
        <v>259</v>
      </c>
      <c r="G260" s="47" t="s">
        <v>542</v>
      </c>
      <c r="H260" s="44" t="s">
        <v>1347</v>
      </c>
    </row>
    <row r="261" spans="1:8" x14ac:dyDescent="0.25">
      <c r="A261" s="40">
        <v>260</v>
      </c>
      <c r="B261" s="47" t="s">
        <v>543</v>
      </c>
      <c r="C261" s="45" t="s">
        <v>5193</v>
      </c>
      <c r="D261" s="47" t="s">
        <v>544</v>
      </c>
      <c r="E261" s="46">
        <v>2</v>
      </c>
      <c r="F261" s="52">
        <v>260</v>
      </c>
      <c r="G261" s="47" t="s">
        <v>545</v>
      </c>
      <c r="H261" s="44" t="s">
        <v>1348</v>
      </c>
    </row>
    <row r="262" spans="1:8" x14ac:dyDescent="0.25">
      <c r="A262" s="40">
        <v>261</v>
      </c>
      <c r="B262" s="47" t="s">
        <v>546</v>
      </c>
      <c r="C262" s="45" t="s">
        <v>5194</v>
      </c>
      <c r="D262" s="47" t="s">
        <v>547</v>
      </c>
      <c r="E262" s="46">
        <v>1</v>
      </c>
      <c r="F262" s="52">
        <v>261</v>
      </c>
      <c r="G262" s="47" t="s">
        <v>545</v>
      </c>
      <c r="H262" s="44" t="s">
        <v>1348</v>
      </c>
    </row>
    <row r="263" spans="1:8" x14ac:dyDescent="0.25">
      <c r="A263" s="40">
        <v>262</v>
      </c>
      <c r="B263" s="47" t="s">
        <v>548</v>
      </c>
      <c r="C263" s="45" t="s">
        <v>5195</v>
      </c>
      <c r="D263" s="47" t="s">
        <v>549</v>
      </c>
      <c r="E263" s="46">
        <v>1</v>
      </c>
      <c r="F263" s="52">
        <v>262</v>
      </c>
      <c r="G263" s="47" t="s">
        <v>545</v>
      </c>
      <c r="H263" s="44" t="s">
        <v>1348</v>
      </c>
    </row>
    <row r="264" spans="1:8" x14ac:dyDescent="0.25">
      <c r="A264" s="40">
        <v>263</v>
      </c>
      <c r="B264" s="47" t="s">
        <v>550</v>
      </c>
      <c r="C264" s="45" t="s">
        <v>5300</v>
      </c>
      <c r="D264" s="47" t="s">
        <v>551</v>
      </c>
      <c r="E264" s="46">
        <v>1</v>
      </c>
      <c r="F264" s="52">
        <v>263</v>
      </c>
      <c r="G264" s="47" t="s">
        <v>552</v>
      </c>
      <c r="H264" s="44" t="s">
        <v>1349</v>
      </c>
    </row>
    <row r="265" spans="1:8" x14ac:dyDescent="0.25">
      <c r="A265" s="40">
        <v>264</v>
      </c>
      <c r="B265" s="47" t="s">
        <v>3231</v>
      </c>
      <c r="C265" s="45" t="s">
        <v>4643</v>
      </c>
      <c r="D265" s="47" t="s">
        <v>3232</v>
      </c>
      <c r="E265" s="46">
        <v>1</v>
      </c>
      <c r="F265" s="52">
        <v>264</v>
      </c>
      <c r="G265" s="47" t="s">
        <v>555</v>
      </c>
      <c r="H265" s="44" t="s">
        <v>1350</v>
      </c>
    </row>
    <row r="266" spans="1:8" x14ac:dyDescent="0.25">
      <c r="A266" s="40">
        <v>265</v>
      </c>
      <c r="B266" s="47" t="s">
        <v>553</v>
      </c>
      <c r="C266" s="45" t="s">
        <v>4644</v>
      </c>
      <c r="D266" s="47" t="s">
        <v>554</v>
      </c>
      <c r="E266" s="46">
        <v>2</v>
      </c>
      <c r="F266" s="52">
        <v>265</v>
      </c>
      <c r="G266" s="47" t="s">
        <v>555</v>
      </c>
      <c r="H266" s="44" t="s">
        <v>1350</v>
      </c>
    </row>
    <row r="267" spans="1:8" x14ac:dyDescent="0.25">
      <c r="A267" s="40">
        <v>266</v>
      </c>
      <c r="B267" s="47" t="s">
        <v>3233</v>
      </c>
      <c r="C267" s="45" t="s">
        <v>4645</v>
      </c>
      <c r="D267" s="47" t="s">
        <v>3234</v>
      </c>
      <c r="E267" s="46">
        <v>1</v>
      </c>
      <c r="F267" s="52">
        <v>266</v>
      </c>
      <c r="G267" s="47" t="s">
        <v>555</v>
      </c>
      <c r="H267" s="44" t="s">
        <v>1350</v>
      </c>
    </row>
    <row r="268" spans="1:8" x14ac:dyDescent="0.25">
      <c r="A268" s="40">
        <v>267</v>
      </c>
      <c r="B268" s="47" t="s">
        <v>3235</v>
      </c>
      <c r="C268" s="45" t="s">
        <v>4646</v>
      </c>
      <c r="D268" s="47" t="s">
        <v>3236</v>
      </c>
      <c r="E268" s="46">
        <v>1</v>
      </c>
      <c r="F268" s="52">
        <v>267</v>
      </c>
      <c r="G268" s="47" t="s">
        <v>555</v>
      </c>
      <c r="H268" s="44" t="s">
        <v>1350</v>
      </c>
    </row>
    <row r="269" spans="1:8" x14ac:dyDescent="0.25">
      <c r="A269" s="40">
        <v>268</v>
      </c>
      <c r="B269" s="47" t="s">
        <v>3237</v>
      </c>
      <c r="C269" s="45" t="s">
        <v>4647</v>
      </c>
      <c r="D269" s="47" t="s">
        <v>3238</v>
      </c>
      <c r="E269" s="46">
        <v>1</v>
      </c>
      <c r="F269" s="52">
        <v>268</v>
      </c>
      <c r="G269" s="47" t="s">
        <v>555</v>
      </c>
      <c r="H269" s="44" t="s">
        <v>1350</v>
      </c>
    </row>
    <row r="270" spans="1:8" x14ac:dyDescent="0.25">
      <c r="A270" s="40">
        <v>269</v>
      </c>
      <c r="B270" s="47" t="s">
        <v>3577</v>
      </c>
      <c r="C270" s="45" t="s">
        <v>4946</v>
      </c>
      <c r="D270" s="47" t="s">
        <v>3578</v>
      </c>
      <c r="E270" s="46">
        <v>1</v>
      </c>
      <c r="F270" s="52">
        <v>269</v>
      </c>
      <c r="G270" s="47" t="s">
        <v>555</v>
      </c>
      <c r="H270" s="44" t="s">
        <v>1350</v>
      </c>
    </row>
    <row r="271" spans="1:8" x14ac:dyDescent="0.25">
      <c r="A271" s="40">
        <v>270</v>
      </c>
      <c r="B271" s="47" t="s">
        <v>3647</v>
      </c>
      <c r="C271" s="45" t="s">
        <v>4991</v>
      </c>
      <c r="D271" s="47" t="s">
        <v>3648</v>
      </c>
      <c r="E271" s="46">
        <v>1</v>
      </c>
      <c r="F271" s="52">
        <v>270</v>
      </c>
      <c r="G271" s="47" t="s">
        <v>555</v>
      </c>
      <c r="H271" s="44" t="s">
        <v>1350</v>
      </c>
    </row>
    <row r="272" spans="1:8" x14ac:dyDescent="0.25">
      <c r="A272" s="40">
        <v>271</v>
      </c>
      <c r="B272" s="47" t="s">
        <v>556</v>
      </c>
      <c r="C272" s="45" t="s">
        <v>5034</v>
      </c>
      <c r="D272" s="47" t="s">
        <v>557</v>
      </c>
      <c r="E272" s="46">
        <v>2</v>
      </c>
      <c r="F272" s="52">
        <v>271</v>
      </c>
      <c r="G272" s="47" t="s">
        <v>555</v>
      </c>
      <c r="H272" s="44" t="s">
        <v>1350</v>
      </c>
    </row>
    <row r="273" spans="1:8" x14ac:dyDescent="0.25">
      <c r="A273" s="40">
        <v>272</v>
      </c>
      <c r="B273" s="47" t="s">
        <v>558</v>
      </c>
      <c r="C273" s="45" t="s">
        <v>5136</v>
      </c>
      <c r="D273" s="47" t="s">
        <v>559</v>
      </c>
      <c r="E273" s="46">
        <v>2</v>
      </c>
      <c r="F273" s="52">
        <v>272</v>
      </c>
      <c r="G273" s="47" t="s">
        <v>555</v>
      </c>
      <c r="H273" s="44" t="s">
        <v>1350</v>
      </c>
    </row>
    <row r="274" spans="1:8" x14ac:dyDescent="0.25">
      <c r="A274" s="40">
        <v>273</v>
      </c>
      <c r="B274" s="47" t="s">
        <v>560</v>
      </c>
      <c r="C274" s="45" t="s">
        <v>5137</v>
      </c>
      <c r="D274" s="47" t="s">
        <v>561</v>
      </c>
      <c r="E274" s="46">
        <v>2</v>
      </c>
      <c r="F274" s="52">
        <v>273</v>
      </c>
      <c r="G274" s="47" t="s">
        <v>555</v>
      </c>
      <c r="H274" s="44" t="s">
        <v>1350</v>
      </c>
    </row>
    <row r="275" spans="1:8" x14ac:dyDescent="0.25">
      <c r="A275" s="40">
        <v>274</v>
      </c>
      <c r="B275" s="47" t="s">
        <v>562</v>
      </c>
      <c r="C275" s="45" t="s">
        <v>5138</v>
      </c>
      <c r="D275" s="47" t="s">
        <v>563</v>
      </c>
      <c r="E275" s="46">
        <v>2</v>
      </c>
      <c r="F275" s="52">
        <v>274</v>
      </c>
      <c r="G275" s="47" t="s">
        <v>555</v>
      </c>
      <c r="H275" s="44" t="s">
        <v>1350</v>
      </c>
    </row>
    <row r="276" spans="1:8" x14ac:dyDescent="0.25">
      <c r="A276" s="40">
        <v>275</v>
      </c>
      <c r="B276" s="47" t="s">
        <v>564</v>
      </c>
      <c r="C276" s="45" t="s">
        <v>5139</v>
      </c>
      <c r="D276" s="47" t="s">
        <v>565</v>
      </c>
      <c r="E276" s="46">
        <v>2</v>
      </c>
      <c r="F276" s="52">
        <v>275</v>
      </c>
      <c r="G276" s="47" t="s">
        <v>555</v>
      </c>
      <c r="H276" s="44" t="s">
        <v>1350</v>
      </c>
    </row>
    <row r="277" spans="1:8" x14ac:dyDescent="0.25">
      <c r="A277" s="40">
        <v>276</v>
      </c>
      <c r="B277" s="47" t="s">
        <v>566</v>
      </c>
      <c r="C277" s="45" t="s">
        <v>5140</v>
      </c>
      <c r="D277" s="47" t="s">
        <v>567</v>
      </c>
      <c r="E277" s="46">
        <v>2</v>
      </c>
      <c r="F277" s="52">
        <v>276</v>
      </c>
      <c r="G277" s="47" t="s">
        <v>555</v>
      </c>
      <c r="H277" s="44" t="s">
        <v>1350</v>
      </c>
    </row>
    <row r="278" spans="1:8" x14ac:dyDescent="0.25">
      <c r="A278" s="40">
        <v>277</v>
      </c>
      <c r="B278" s="47" t="s">
        <v>568</v>
      </c>
      <c r="C278" s="45" t="s">
        <v>5141</v>
      </c>
      <c r="D278" s="47" t="s">
        <v>569</v>
      </c>
      <c r="E278" s="46">
        <v>2</v>
      </c>
      <c r="F278" s="52">
        <v>277</v>
      </c>
      <c r="G278" s="47" t="s">
        <v>555</v>
      </c>
      <c r="H278" s="44" t="s">
        <v>1350</v>
      </c>
    </row>
    <row r="279" spans="1:8" x14ac:dyDescent="0.25">
      <c r="A279" s="40">
        <v>278</v>
      </c>
      <c r="B279" s="47" t="s">
        <v>570</v>
      </c>
      <c r="C279" s="45" t="s">
        <v>5142</v>
      </c>
      <c r="D279" s="47" t="s">
        <v>571</v>
      </c>
      <c r="E279" s="46">
        <v>2</v>
      </c>
      <c r="F279" s="52">
        <v>278</v>
      </c>
      <c r="G279" s="47" t="s">
        <v>555</v>
      </c>
      <c r="H279" s="44" t="s">
        <v>1350</v>
      </c>
    </row>
    <row r="280" spans="1:8" x14ac:dyDescent="0.25">
      <c r="A280" s="40">
        <v>279</v>
      </c>
      <c r="B280" s="47" t="s">
        <v>572</v>
      </c>
      <c r="C280" s="45" t="s">
        <v>5143</v>
      </c>
      <c r="D280" s="47" t="s">
        <v>573</v>
      </c>
      <c r="E280" s="46">
        <v>2</v>
      </c>
      <c r="F280" s="52">
        <v>279</v>
      </c>
      <c r="G280" s="47" t="s">
        <v>555</v>
      </c>
      <c r="H280" s="44" t="s">
        <v>1350</v>
      </c>
    </row>
    <row r="281" spans="1:8" x14ac:dyDescent="0.25">
      <c r="A281" s="40">
        <v>280</v>
      </c>
      <c r="B281" s="47" t="s">
        <v>574</v>
      </c>
      <c r="C281" s="45" t="s">
        <v>5144</v>
      </c>
      <c r="D281" s="47" t="s">
        <v>575</v>
      </c>
      <c r="E281" s="46">
        <v>2</v>
      </c>
      <c r="F281" s="52">
        <v>280</v>
      </c>
      <c r="G281" s="47" t="s">
        <v>555</v>
      </c>
      <c r="H281" s="44" t="s">
        <v>1350</v>
      </c>
    </row>
    <row r="282" spans="1:8" x14ac:dyDescent="0.25">
      <c r="A282" s="40">
        <v>281</v>
      </c>
      <c r="B282" s="47" t="s">
        <v>3931</v>
      </c>
      <c r="C282" s="45" t="s">
        <v>5345</v>
      </c>
      <c r="D282" s="47" t="s">
        <v>3932</v>
      </c>
      <c r="E282" s="46">
        <v>1</v>
      </c>
      <c r="F282" s="52">
        <v>281</v>
      </c>
      <c r="G282" s="47" t="s">
        <v>4272</v>
      </c>
      <c r="H282" s="44" t="s">
        <v>4273</v>
      </c>
    </row>
    <row r="283" spans="1:8" x14ac:dyDescent="0.25">
      <c r="A283" s="40">
        <v>282</v>
      </c>
      <c r="B283" s="47" t="s">
        <v>576</v>
      </c>
      <c r="C283" s="45" t="s">
        <v>4648</v>
      </c>
      <c r="D283" s="47" t="s">
        <v>577</v>
      </c>
      <c r="E283" s="46">
        <v>4</v>
      </c>
      <c r="F283" s="52">
        <v>282</v>
      </c>
      <c r="G283" s="47" t="s">
        <v>578</v>
      </c>
      <c r="H283" s="44" t="s">
        <v>1351</v>
      </c>
    </row>
    <row r="284" spans="1:8" x14ac:dyDescent="0.25">
      <c r="A284" s="40">
        <v>283</v>
      </c>
      <c r="B284" s="47" t="s">
        <v>3240</v>
      </c>
      <c r="C284" s="45" t="s">
        <v>4650</v>
      </c>
      <c r="D284" s="47" t="s">
        <v>3241</v>
      </c>
      <c r="E284" s="46">
        <v>1</v>
      </c>
      <c r="F284" s="52">
        <v>283</v>
      </c>
      <c r="G284" s="47" t="s">
        <v>4056</v>
      </c>
      <c r="H284" s="44" t="s">
        <v>4057</v>
      </c>
    </row>
    <row r="285" spans="1:8" x14ac:dyDescent="0.25">
      <c r="A285" s="40">
        <v>284</v>
      </c>
      <c r="B285" s="47" t="s">
        <v>3242</v>
      </c>
      <c r="C285" s="45" t="s">
        <v>4651</v>
      </c>
      <c r="D285" s="47" t="s">
        <v>3243</v>
      </c>
      <c r="E285" s="46">
        <v>1</v>
      </c>
      <c r="F285" s="52">
        <v>284</v>
      </c>
      <c r="G285" s="47" t="s">
        <v>4056</v>
      </c>
      <c r="H285" s="44" t="s">
        <v>4057</v>
      </c>
    </row>
    <row r="286" spans="1:8" x14ac:dyDescent="0.25">
      <c r="A286" s="40">
        <v>285</v>
      </c>
      <c r="B286" s="47" t="s">
        <v>3718</v>
      </c>
      <c r="C286" s="45" t="s">
        <v>5038</v>
      </c>
      <c r="D286" s="47" t="s">
        <v>3719</v>
      </c>
      <c r="E286" s="46">
        <v>1</v>
      </c>
      <c r="F286" s="52">
        <v>285</v>
      </c>
      <c r="G286" s="47" t="s">
        <v>4056</v>
      </c>
      <c r="H286" s="44" t="s">
        <v>4057</v>
      </c>
    </row>
    <row r="287" spans="1:8" x14ac:dyDescent="0.25">
      <c r="A287" s="40">
        <v>286</v>
      </c>
      <c r="B287" s="47" t="s">
        <v>579</v>
      </c>
      <c r="C287" s="45" t="s">
        <v>4907</v>
      </c>
      <c r="D287" s="47" t="s">
        <v>580</v>
      </c>
      <c r="E287" s="46">
        <v>1</v>
      </c>
      <c r="F287" s="52">
        <v>286</v>
      </c>
      <c r="G287" s="47" t="s">
        <v>581</v>
      </c>
      <c r="H287" s="44" t="s">
        <v>1352</v>
      </c>
    </row>
    <row r="288" spans="1:8" x14ac:dyDescent="0.25">
      <c r="A288" s="40">
        <v>287</v>
      </c>
      <c r="B288" s="47" t="s">
        <v>3521</v>
      </c>
      <c r="C288" s="45" t="s">
        <v>4908</v>
      </c>
      <c r="D288" s="47" t="s">
        <v>3522</v>
      </c>
      <c r="E288" s="46">
        <v>1</v>
      </c>
      <c r="F288" s="52">
        <v>287</v>
      </c>
      <c r="G288" s="47" t="s">
        <v>581</v>
      </c>
      <c r="H288" s="44" t="s">
        <v>1352</v>
      </c>
    </row>
    <row r="289" spans="1:8" x14ac:dyDescent="0.25">
      <c r="A289" s="40">
        <v>288</v>
      </c>
      <c r="B289" s="47" t="s">
        <v>3244</v>
      </c>
      <c r="C289" s="45" t="s">
        <v>4652</v>
      </c>
      <c r="D289" s="47" t="s">
        <v>3245</v>
      </c>
      <c r="E289" s="46">
        <v>1</v>
      </c>
      <c r="F289" s="52">
        <v>288</v>
      </c>
      <c r="G289" s="47" t="s">
        <v>584</v>
      </c>
      <c r="H289" s="44" t="s">
        <v>1353</v>
      </c>
    </row>
    <row r="290" spans="1:8" x14ac:dyDescent="0.25">
      <c r="A290" s="40">
        <v>289</v>
      </c>
      <c r="B290" s="47" t="s">
        <v>3246</v>
      </c>
      <c r="C290" s="45" t="s">
        <v>4653</v>
      </c>
      <c r="D290" s="47" t="s">
        <v>3247</v>
      </c>
      <c r="E290" s="46">
        <v>1</v>
      </c>
      <c r="F290" s="52">
        <v>289</v>
      </c>
      <c r="G290" s="47" t="s">
        <v>584</v>
      </c>
      <c r="H290" s="44" t="s">
        <v>1353</v>
      </c>
    </row>
    <row r="291" spans="1:8" x14ac:dyDescent="0.25">
      <c r="A291" s="40">
        <v>290</v>
      </c>
      <c r="B291" s="47" t="s">
        <v>3248</v>
      </c>
      <c r="C291" s="45" t="s">
        <v>4654</v>
      </c>
      <c r="D291" s="47" t="s">
        <v>3249</v>
      </c>
      <c r="E291" s="46">
        <v>1</v>
      </c>
      <c r="F291" s="52">
        <v>290</v>
      </c>
      <c r="G291" s="47" t="s">
        <v>584</v>
      </c>
      <c r="H291" s="44" t="s">
        <v>1353</v>
      </c>
    </row>
    <row r="292" spans="1:8" x14ac:dyDescent="0.25">
      <c r="A292" s="40">
        <v>291</v>
      </c>
      <c r="B292" s="47" t="s">
        <v>582</v>
      </c>
      <c r="C292" s="45" t="s">
        <v>4655</v>
      </c>
      <c r="D292" s="47" t="s">
        <v>583</v>
      </c>
      <c r="E292" s="46">
        <v>1</v>
      </c>
      <c r="F292" s="52">
        <v>291</v>
      </c>
      <c r="G292" s="47" t="s">
        <v>584</v>
      </c>
      <c r="H292" s="44" t="s">
        <v>1353</v>
      </c>
    </row>
    <row r="293" spans="1:8" x14ac:dyDescent="0.25">
      <c r="A293" s="40">
        <v>292</v>
      </c>
      <c r="B293" s="47" t="s">
        <v>3250</v>
      </c>
      <c r="C293" s="45" t="s">
        <v>4656</v>
      </c>
      <c r="D293" s="47" t="s">
        <v>3251</v>
      </c>
      <c r="E293" s="46">
        <v>1</v>
      </c>
      <c r="F293" s="52">
        <v>292</v>
      </c>
      <c r="G293" s="47" t="s">
        <v>584</v>
      </c>
      <c r="H293" s="44" t="s">
        <v>1353</v>
      </c>
    </row>
    <row r="294" spans="1:8" x14ac:dyDescent="0.25">
      <c r="A294" s="40">
        <v>293</v>
      </c>
      <c r="B294" s="47" t="s">
        <v>3561</v>
      </c>
      <c r="C294" s="45" t="s">
        <v>4936</v>
      </c>
      <c r="D294" s="47" t="s">
        <v>3562</v>
      </c>
      <c r="E294" s="46">
        <v>1</v>
      </c>
      <c r="F294" s="52">
        <v>293</v>
      </c>
      <c r="G294" s="47" t="s">
        <v>584</v>
      </c>
      <c r="H294" s="44" t="s">
        <v>1353</v>
      </c>
    </row>
    <row r="295" spans="1:8" x14ac:dyDescent="0.25">
      <c r="A295" s="40">
        <v>294</v>
      </c>
      <c r="B295" s="47" t="s">
        <v>585</v>
      </c>
      <c r="C295" s="45" t="s">
        <v>4657</v>
      </c>
      <c r="D295" s="47" t="s">
        <v>586</v>
      </c>
      <c r="E295" s="46">
        <v>1</v>
      </c>
      <c r="F295" s="52">
        <v>294</v>
      </c>
      <c r="G295" s="47" t="s">
        <v>587</v>
      </c>
      <c r="H295" s="44" t="s">
        <v>1354</v>
      </c>
    </row>
    <row r="296" spans="1:8" x14ac:dyDescent="0.25">
      <c r="A296" s="40">
        <v>295</v>
      </c>
      <c r="B296" s="47" t="s">
        <v>588</v>
      </c>
      <c r="C296" s="45" t="s">
        <v>4658</v>
      </c>
      <c r="D296" s="47" t="s">
        <v>589</v>
      </c>
      <c r="E296" s="46">
        <v>2</v>
      </c>
      <c r="F296" s="52">
        <v>295</v>
      </c>
      <c r="G296" s="47" t="s">
        <v>587</v>
      </c>
      <c r="H296" s="44" t="s">
        <v>1354</v>
      </c>
    </row>
    <row r="297" spans="1:8" x14ac:dyDescent="0.25">
      <c r="A297" s="40">
        <v>296</v>
      </c>
      <c r="B297" s="47" t="s">
        <v>3252</v>
      </c>
      <c r="C297" s="45" t="s">
        <v>4659</v>
      </c>
      <c r="D297" s="47" t="s">
        <v>3253</v>
      </c>
      <c r="E297" s="46">
        <v>1</v>
      </c>
      <c r="F297" s="52">
        <v>296</v>
      </c>
      <c r="G297" s="47" t="s">
        <v>587</v>
      </c>
      <c r="H297" s="44" t="s">
        <v>1354</v>
      </c>
    </row>
    <row r="298" spans="1:8" x14ac:dyDescent="0.25">
      <c r="A298" s="40">
        <v>297</v>
      </c>
      <c r="B298" s="47" t="s">
        <v>3254</v>
      </c>
      <c r="C298" s="45" t="s">
        <v>4660</v>
      </c>
      <c r="D298" s="47" t="s">
        <v>3255</v>
      </c>
      <c r="E298" s="46">
        <v>1</v>
      </c>
      <c r="F298" s="52">
        <v>297</v>
      </c>
      <c r="G298" s="47" t="s">
        <v>587</v>
      </c>
      <c r="H298" s="44" t="s">
        <v>1354</v>
      </c>
    </row>
    <row r="299" spans="1:8" x14ac:dyDescent="0.25">
      <c r="A299" s="40">
        <v>298</v>
      </c>
      <c r="B299" s="47" t="s">
        <v>3256</v>
      </c>
      <c r="C299" s="45" t="s">
        <v>4661</v>
      </c>
      <c r="D299" s="47" t="s">
        <v>1166</v>
      </c>
      <c r="E299" s="46">
        <v>1</v>
      </c>
      <c r="F299" s="52">
        <v>298</v>
      </c>
      <c r="G299" s="47" t="s">
        <v>587</v>
      </c>
      <c r="H299" s="44" t="s">
        <v>1354</v>
      </c>
    </row>
    <row r="300" spans="1:8" x14ac:dyDescent="0.25">
      <c r="A300" s="40">
        <v>299</v>
      </c>
      <c r="B300" s="47" t="s">
        <v>590</v>
      </c>
      <c r="C300" s="45" t="s">
        <v>4662</v>
      </c>
      <c r="D300" s="47" t="s">
        <v>591</v>
      </c>
      <c r="E300" s="46">
        <v>4</v>
      </c>
      <c r="F300" s="52">
        <v>299</v>
      </c>
      <c r="G300" s="47" t="s">
        <v>587</v>
      </c>
      <c r="H300" s="44" t="s">
        <v>1354</v>
      </c>
    </row>
    <row r="301" spans="1:8" x14ac:dyDescent="0.25">
      <c r="A301" s="40">
        <v>300</v>
      </c>
      <c r="B301" s="47" t="s">
        <v>3257</v>
      </c>
      <c r="C301" s="45" t="s">
        <v>4663</v>
      </c>
      <c r="D301" s="47" t="s">
        <v>3258</v>
      </c>
      <c r="E301" s="46">
        <v>1</v>
      </c>
      <c r="F301" s="52">
        <v>300</v>
      </c>
      <c r="G301" s="47" t="s">
        <v>587</v>
      </c>
      <c r="H301" s="44" t="s">
        <v>1354</v>
      </c>
    </row>
    <row r="302" spans="1:8" x14ac:dyDescent="0.25">
      <c r="A302" s="40">
        <v>301</v>
      </c>
      <c r="B302" s="47" t="s">
        <v>3259</v>
      </c>
      <c r="C302" s="45" t="s">
        <v>4664</v>
      </c>
      <c r="D302" s="47" t="s">
        <v>3260</v>
      </c>
      <c r="E302" s="46">
        <v>1</v>
      </c>
      <c r="F302" s="52">
        <v>301</v>
      </c>
      <c r="G302" s="47" t="s">
        <v>587</v>
      </c>
      <c r="H302" s="44" t="s">
        <v>1354</v>
      </c>
    </row>
    <row r="303" spans="1:8" x14ac:dyDescent="0.25">
      <c r="A303" s="40">
        <v>302</v>
      </c>
      <c r="B303" s="47" t="s">
        <v>3261</v>
      </c>
      <c r="C303" s="45" t="s">
        <v>4665</v>
      </c>
      <c r="D303" s="47" t="s">
        <v>3262</v>
      </c>
      <c r="E303" s="46">
        <v>1</v>
      </c>
      <c r="F303" s="52">
        <v>302</v>
      </c>
      <c r="G303" s="47" t="s">
        <v>587</v>
      </c>
      <c r="H303" s="44" t="s">
        <v>1354</v>
      </c>
    </row>
    <row r="304" spans="1:8" x14ac:dyDescent="0.25">
      <c r="A304" s="40">
        <v>303</v>
      </c>
      <c r="B304" s="47" t="s">
        <v>592</v>
      </c>
      <c r="C304" s="45" t="s">
        <v>4666</v>
      </c>
      <c r="D304" s="47" t="s">
        <v>593</v>
      </c>
      <c r="E304" s="46">
        <v>2</v>
      </c>
      <c r="F304" s="52">
        <v>303</v>
      </c>
      <c r="G304" s="47" t="s">
        <v>587</v>
      </c>
      <c r="H304" s="44" t="s">
        <v>1354</v>
      </c>
    </row>
    <row r="305" spans="1:8" x14ac:dyDescent="0.25">
      <c r="A305" s="40">
        <v>304</v>
      </c>
      <c r="B305" s="47" t="s">
        <v>3263</v>
      </c>
      <c r="C305" s="45" t="s">
        <v>4667</v>
      </c>
      <c r="D305" s="47" t="s">
        <v>1240</v>
      </c>
      <c r="E305" s="46">
        <v>1</v>
      </c>
      <c r="F305" s="52">
        <v>304</v>
      </c>
      <c r="G305" s="47" t="s">
        <v>587</v>
      </c>
      <c r="H305" s="44" t="s">
        <v>1354</v>
      </c>
    </row>
    <row r="306" spans="1:8" x14ac:dyDescent="0.25">
      <c r="A306" s="40">
        <v>305</v>
      </c>
      <c r="B306" s="47" t="s">
        <v>3266</v>
      </c>
      <c r="C306" s="45" t="s">
        <v>4677</v>
      </c>
      <c r="D306" s="47" t="s">
        <v>3267</v>
      </c>
      <c r="E306" s="46">
        <v>1</v>
      </c>
      <c r="F306" s="52">
        <v>305</v>
      </c>
      <c r="G306" s="47" t="s">
        <v>587</v>
      </c>
      <c r="H306" s="44" t="s">
        <v>1354</v>
      </c>
    </row>
    <row r="307" spans="1:8" x14ac:dyDescent="0.25">
      <c r="A307" s="40">
        <v>306</v>
      </c>
      <c r="B307" s="47" t="s">
        <v>594</v>
      </c>
      <c r="C307" s="45" t="s">
        <v>4906</v>
      </c>
      <c r="D307" s="47" t="s">
        <v>595</v>
      </c>
      <c r="E307" s="46">
        <v>4</v>
      </c>
      <c r="F307" s="52">
        <v>306</v>
      </c>
      <c r="G307" s="47" t="s">
        <v>587</v>
      </c>
      <c r="H307" s="44" t="s">
        <v>1354</v>
      </c>
    </row>
    <row r="308" spans="1:8" x14ac:dyDescent="0.25">
      <c r="A308" s="40">
        <v>307</v>
      </c>
      <c r="B308" s="47" t="s">
        <v>3268</v>
      </c>
      <c r="C308" s="45" t="s">
        <v>4678</v>
      </c>
      <c r="D308" s="47" t="s">
        <v>3269</v>
      </c>
      <c r="E308" s="46">
        <v>1</v>
      </c>
      <c r="F308" s="52">
        <v>307</v>
      </c>
      <c r="G308" s="47" t="s">
        <v>587</v>
      </c>
      <c r="H308" s="44" t="s">
        <v>1354</v>
      </c>
    </row>
    <row r="309" spans="1:8" x14ac:dyDescent="0.25">
      <c r="A309" s="40">
        <v>308</v>
      </c>
      <c r="B309" s="47" t="s">
        <v>3523</v>
      </c>
      <c r="C309" s="45" t="s">
        <v>4909</v>
      </c>
      <c r="D309" s="47" t="s">
        <v>3524</v>
      </c>
      <c r="E309" s="46">
        <v>1</v>
      </c>
      <c r="F309" s="52">
        <v>308</v>
      </c>
      <c r="G309" s="47" t="s">
        <v>587</v>
      </c>
      <c r="H309" s="44" t="s">
        <v>1354</v>
      </c>
    </row>
    <row r="310" spans="1:8" x14ac:dyDescent="0.25">
      <c r="A310" s="40">
        <v>309</v>
      </c>
      <c r="B310" s="47" t="s">
        <v>3525</v>
      </c>
      <c r="C310" s="45" t="s">
        <v>4910</v>
      </c>
      <c r="D310" s="47" t="s">
        <v>3526</v>
      </c>
      <c r="E310" s="46">
        <v>1</v>
      </c>
      <c r="F310" s="52">
        <v>309</v>
      </c>
      <c r="G310" s="47" t="s">
        <v>587</v>
      </c>
      <c r="H310" s="44" t="s">
        <v>1354</v>
      </c>
    </row>
    <row r="311" spans="1:8" x14ac:dyDescent="0.25">
      <c r="A311" s="40">
        <v>310</v>
      </c>
      <c r="B311" s="47" t="s">
        <v>3527</v>
      </c>
      <c r="C311" s="45" t="s">
        <v>4911</v>
      </c>
      <c r="D311" s="47" t="s">
        <v>3528</v>
      </c>
      <c r="E311" s="46">
        <v>1</v>
      </c>
      <c r="F311" s="52">
        <v>310</v>
      </c>
      <c r="G311" s="47" t="s">
        <v>587</v>
      </c>
      <c r="H311" s="44" t="s">
        <v>1354</v>
      </c>
    </row>
    <row r="312" spans="1:8" x14ac:dyDescent="0.25">
      <c r="A312" s="40">
        <v>311</v>
      </c>
      <c r="B312" s="47" t="s">
        <v>3529</v>
      </c>
      <c r="C312" s="45" t="s">
        <v>4912</v>
      </c>
      <c r="D312" s="47" t="s">
        <v>3530</v>
      </c>
      <c r="E312" s="46">
        <v>1</v>
      </c>
      <c r="F312" s="52">
        <v>311</v>
      </c>
      <c r="G312" s="47" t="s">
        <v>587</v>
      </c>
      <c r="H312" s="44" t="s">
        <v>1354</v>
      </c>
    </row>
    <row r="313" spans="1:8" x14ac:dyDescent="0.25">
      <c r="A313" s="40">
        <v>312</v>
      </c>
      <c r="B313" s="47" t="s">
        <v>3531</v>
      </c>
      <c r="C313" s="45" t="s">
        <v>4914</v>
      </c>
      <c r="D313" s="47" t="s">
        <v>3532</v>
      </c>
      <c r="E313" s="46">
        <v>1</v>
      </c>
      <c r="F313" s="52">
        <v>312</v>
      </c>
      <c r="G313" s="47" t="s">
        <v>587</v>
      </c>
      <c r="H313" s="44" t="s">
        <v>1354</v>
      </c>
    </row>
    <row r="314" spans="1:8" x14ac:dyDescent="0.25">
      <c r="A314" s="40">
        <v>313</v>
      </c>
      <c r="B314" s="47" t="s">
        <v>596</v>
      </c>
      <c r="C314" s="45" t="s">
        <v>4915</v>
      </c>
      <c r="D314" s="47" t="s">
        <v>597</v>
      </c>
      <c r="E314" s="46">
        <v>4</v>
      </c>
      <c r="F314" s="52">
        <v>313</v>
      </c>
      <c r="G314" s="47" t="s">
        <v>587</v>
      </c>
      <c r="H314" s="44" t="s">
        <v>1354</v>
      </c>
    </row>
    <row r="315" spans="1:8" x14ac:dyDescent="0.25">
      <c r="A315" s="40">
        <v>314</v>
      </c>
      <c r="B315" s="47" t="s">
        <v>3533</v>
      </c>
      <c r="C315" s="45" t="s">
        <v>4916</v>
      </c>
      <c r="D315" s="47" t="s">
        <v>3534</v>
      </c>
      <c r="E315" s="46">
        <v>1</v>
      </c>
      <c r="F315" s="52">
        <v>314</v>
      </c>
      <c r="G315" s="47" t="s">
        <v>587</v>
      </c>
      <c r="H315" s="44" t="s">
        <v>1354</v>
      </c>
    </row>
    <row r="316" spans="1:8" x14ac:dyDescent="0.25">
      <c r="A316" s="40">
        <v>315</v>
      </c>
      <c r="B316" s="47" t="s">
        <v>3535</v>
      </c>
      <c r="C316" s="45" t="s">
        <v>4917</v>
      </c>
      <c r="D316" s="47" t="s">
        <v>3536</v>
      </c>
      <c r="E316" s="46">
        <v>1</v>
      </c>
      <c r="F316" s="52">
        <v>315</v>
      </c>
      <c r="G316" s="47" t="s">
        <v>587</v>
      </c>
      <c r="H316" s="44" t="s">
        <v>1354</v>
      </c>
    </row>
    <row r="317" spans="1:8" x14ac:dyDescent="0.25">
      <c r="A317" s="40">
        <v>316</v>
      </c>
      <c r="B317" s="47" t="s">
        <v>3406</v>
      </c>
      <c r="C317" s="45" t="s">
        <v>4797</v>
      </c>
      <c r="D317" s="47" t="s">
        <v>914</v>
      </c>
      <c r="E317" s="46">
        <v>1</v>
      </c>
      <c r="F317" s="52">
        <v>316</v>
      </c>
      <c r="G317" s="47" t="s">
        <v>587</v>
      </c>
      <c r="H317" s="44" t="s">
        <v>1354</v>
      </c>
    </row>
    <row r="318" spans="1:8" x14ac:dyDescent="0.25">
      <c r="A318" s="40">
        <v>317</v>
      </c>
      <c r="B318" s="47" t="s">
        <v>3239</v>
      </c>
      <c r="C318" s="45" t="s">
        <v>4649</v>
      </c>
      <c r="D318" s="47" t="s">
        <v>917</v>
      </c>
      <c r="E318" s="46">
        <v>1</v>
      </c>
      <c r="F318" s="52">
        <v>317</v>
      </c>
      <c r="G318" s="47" t="s">
        <v>587</v>
      </c>
      <c r="H318" s="44" t="s">
        <v>1354</v>
      </c>
    </row>
    <row r="319" spans="1:8" x14ac:dyDescent="0.25">
      <c r="A319" s="40">
        <v>318</v>
      </c>
      <c r="B319" s="47" t="s">
        <v>598</v>
      </c>
      <c r="C319" s="45" t="s">
        <v>5087</v>
      </c>
      <c r="D319" s="47" t="s">
        <v>599</v>
      </c>
      <c r="E319" s="46">
        <v>2</v>
      </c>
      <c r="F319" s="52">
        <v>318</v>
      </c>
      <c r="G319" s="47" t="s">
        <v>587</v>
      </c>
      <c r="H319" s="44" t="s">
        <v>1354</v>
      </c>
    </row>
    <row r="320" spans="1:8" x14ac:dyDescent="0.25">
      <c r="A320" s="40">
        <v>319</v>
      </c>
      <c r="B320" s="47" t="s">
        <v>600</v>
      </c>
      <c r="C320" s="45" t="s">
        <v>5166</v>
      </c>
      <c r="D320" s="47" t="s">
        <v>601</v>
      </c>
      <c r="E320" s="46">
        <v>1</v>
      </c>
      <c r="F320" s="52">
        <v>319</v>
      </c>
      <c r="G320" s="47" t="s">
        <v>587</v>
      </c>
      <c r="H320" s="44" t="s">
        <v>1354</v>
      </c>
    </row>
    <row r="321" spans="1:8" x14ac:dyDescent="0.25">
      <c r="A321" s="40">
        <v>320</v>
      </c>
      <c r="B321" s="47" t="s">
        <v>602</v>
      </c>
      <c r="C321" s="45" t="s">
        <v>4668</v>
      </c>
      <c r="D321" s="47" t="s">
        <v>603</v>
      </c>
      <c r="E321" s="46">
        <v>1</v>
      </c>
      <c r="F321" s="52">
        <v>320</v>
      </c>
      <c r="G321" s="47" t="s">
        <v>604</v>
      </c>
      <c r="H321" s="44" t="s">
        <v>1355</v>
      </c>
    </row>
    <row r="322" spans="1:8" x14ac:dyDescent="0.25">
      <c r="A322" s="40">
        <v>321</v>
      </c>
      <c r="B322" s="47" t="s">
        <v>605</v>
      </c>
      <c r="C322" s="45" t="s">
        <v>4669</v>
      </c>
      <c r="D322" s="47" t="s">
        <v>606</v>
      </c>
      <c r="E322" s="46">
        <v>2</v>
      </c>
      <c r="F322" s="52">
        <v>321</v>
      </c>
      <c r="G322" s="47" t="s">
        <v>604</v>
      </c>
      <c r="H322" s="44" t="s">
        <v>1355</v>
      </c>
    </row>
    <row r="323" spans="1:8" x14ac:dyDescent="0.25">
      <c r="A323" s="40">
        <v>322</v>
      </c>
      <c r="B323" s="47" t="s">
        <v>607</v>
      </c>
      <c r="C323" s="45" t="s">
        <v>4670</v>
      </c>
      <c r="D323" s="47" t="s">
        <v>608</v>
      </c>
      <c r="E323" s="46">
        <v>2</v>
      </c>
      <c r="F323" s="52">
        <v>322</v>
      </c>
      <c r="G323" s="47" t="s">
        <v>604</v>
      </c>
      <c r="H323" s="44" t="s">
        <v>1355</v>
      </c>
    </row>
    <row r="324" spans="1:8" x14ac:dyDescent="0.25">
      <c r="A324" s="40">
        <v>323</v>
      </c>
      <c r="B324" s="47" t="s">
        <v>609</v>
      </c>
      <c r="C324" s="45" t="s">
        <v>4671</v>
      </c>
      <c r="D324" s="47" t="s">
        <v>610</v>
      </c>
      <c r="E324" s="46">
        <v>1</v>
      </c>
      <c r="F324" s="52">
        <v>323</v>
      </c>
      <c r="G324" s="47" t="s">
        <v>604</v>
      </c>
      <c r="H324" s="44" t="s">
        <v>1355</v>
      </c>
    </row>
    <row r="325" spans="1:8" x14ac:dyDescent="0.25">
      <c r="A325" s="40">
        <v>324</v>
      </c>
      <c r="B325" s="47" t="s">
        <v>611</v>
      </c>
      <c r="C325" s="45" t="s">
        <v>4672</v>
      </c>
      <c r="D325" s="47" t="s">
        <v>612</v>
      </c>
      <c r="E325" s="46">
        <v>1</v>
      </c>
      <c r="F325" s="52">
        <v>324</v>
      </c>
      <c r="G325" s="47" t="s">
        <v>604</v>
      </c>
      <c r="H325" s="44" t="s">
        <v>1355</v>
      </c>
    </row>
    <row r="326" spans="1:8" x14ac:dyDescent="0.25">
      <c r="A326" s="40">
        <v>325</v>
      </c>
      <c r="B326" s="47" t="s">
        <v>3264</v>
      </c>
      <c r="C326" s="45" t="s">
        <v>4673</v>
      </c>
      <c r="D326" s="47" t="s">
        <v>3265</v>
      </c>
      <c r="E326" s="46">
        <v>1</v>
      </c>
      <c r="F326" s="52">
        <v>325</v>
      </c>
      <c r="G326" s="47" t="s">
        <v>604</v>
      </c>
      <c r="H326" s="44" t="s">
        <v>1355</v>
      </c>
    </row>
    <row r="327" spans="1:8" x14ac:dyDescent="0.25">
      <c r="A327" s="40">
        <v>326</v>
      </c>
      <c r="B327" s="47" t="s">
        <v>613</v>
      </c>
      <c r="C327" s="45" t="s">
        <v>4674</v>
      </c>
      <c r="D327" s="47" t="s">
        <v>614</v>
      </c>
      <c r="E327" s="46">
        <v>2</v>
      </c>
      <c r="F327" s="52">
        <v>326</v>
      </c>
      <c r="G327" s="47" t="s">
        <v>604</v>
      </c>
      <c r="H327" s="44" t="s">
        <v>1355</v>
      </c>
    </row>
    <row r="328" spans="1:8" x14ac:dyDescent="0.25">
      <c r="A328" s="40">
        <v>327</v>
      </c>
      <c r="B328" s="47" t="s">
        <v>615</v>
      </c>
      <c r="C328" s="45" t="s">
        <v>4675</v>
      </c>
      <c r="D328" s="47" t="s">
        <v>616</v>
      </c>
      <c r="E328" s="46">
        <v>1</v>
      </c>
      <c r="F328" s="52">
        <v>327</v>
      </c>
      <c r="G328" s="47" t="s">
        <v>604</v>
      </c>
      <c r="H328" s="44" t="s">
        <v>1355</v>
      </c>
    </row>
    <row r="329" spans="1:8" x14ac:dyDescent="0.25">
      <c r="A329" s="40">
        <v>328</v>
      </c>
      <c r="B329" s="47" t="s">
        <v>3513</v>
      </c>
      <c r="C329" s="45" t="s">
        <v>4900</v>
      </c>
      <c r="D329" s="47" t="s">
        <v>3514</v>
      </c>
      <c r="E329" s="46">
        <v>1</v>
      </c>
      <c r="F329" s="52">
        <v>328</v>
      </c>
      <c r="G329" s="47" t="s">
        <v>604</v>
      </c>
      <c r="H329" s="44" t="s">
        <v>1355</v>
      </c>
    </row>
    <row r="330" spans="1:8" x14ac:dyDescent="0.25">
      <c r="A330" s="40">
        <v>329</v>
      </c>
      <c r="B330" s="47" t="s">
        <v>617</v>
      </c>
      <c r="C330" s="45" t="s">
        <v>4904</v>
      </c>
      <c r="D330" s="47" t="s">
        <v>618</v>
      </c>
      <c r="E330" s="46">
        <v>1</v>
      </c>
      <c r="F330" s="52">
        <v>329</v>
      </c>
      <c r="G330" s="47" t="s">
        <v>604</v>
      </c>
      <c r="H330" s="44" t="s">
        <v>1355</v>
      </c>
    </row>
    <row r="331" spans="1:8" x14ac:dyDescent="0.25">
      <c r="A331" s="40">
        <v>330</v>
      </c>
      <c r="B331" s="47" t="s">
        <v>3609</v>
      </c>
      <c r="C331" s="45" t="s">
        <v>4972</v>
      </c>
      <c r="D331" s="47" t="s">
        <v>3610</v>
      </c>
      <c r="E331" s="46">
        <v>1</v>
      </c>
      <c r="F331" s="52">
        <v>330</v>
      </c>
      <c r="G331" s="47" t="s">
        <v>604</v>
      </c>
      <c r="H331" s="44" t="s">
        <v>1355</v>
      </c>
    </row>
    <row r="332" spans="1:8" x14ac:dyDescent="0.25">
      <c r="A332" s="40">
        <v>331</v>
      </c>
      <c r="B332" s="47" t="s">
        <v>3611</v>
      </c>
      <c r="C332" s="45" t="s">
        <v>4973</v>
      </c>
      <c r="D332" s="47" t="s">
        <v>3612</v>
      </c>
      <c r="E332" s="46">
        <v>1</v>
      </c>
      <c r="F332" s="52">
        <v>331</v>
      </c>
      <c r="G332" s="47" t="s">
        <v>604</v>
      </c>
      <c r="H332" s="44" t="s">
        <v>1355</v>
      </c>
    </row>
    <row r="333" spans="1:8" x14ac:dyDescent="0.25">
      <c r="A333" s="40">
        <v>332</v>
      </c>
      <c r="B333" s="47" t="s">
        <v>3613</v>
      </c>
      <c r="C333" s="45" t="s">
        <v>4974</v>
      </c>
      <c r="D333" s="47" t="s">
        <v>3614</v>
      </c>
      <c r="E333" s="46">
        <v>1</v>
      </c>
      <c r="F333" s="52">
        <v>332</v>
      </c>
      <c r="G333" s="47" t="s">
        <v>604</v>
      </c>
      <c r="H333" s="44" t="s">
        <v>1355</v>
      </c>
    </row>
    <row r="334" spans="1:8" x14ac:dyDescent="0.25">
      <c r="A334" s="40">
        <v>333</v>
      </c>
      <c r="B334" s="47" t="s">
        <v>3615</v>
      </c>
      <c r="C334" s="45" t="s">
        <v>4975</v>
      </c>
      <c r="D334" s="47" t="s">
        <v>3616</v>
      </c>
      <c r="E334" s="46">
        <v>1</v>
      </c>
      <c r="F334" s="52">
        <v>333</v>
      </c>
      <c r="G334" s="47" t="s">
        <v>604</v>
      </c>
      <c r="H334" s="44" t="s">
        <v>1355</v>
      </c>
    </row>
    <row r="335" spans="1:8" x14ac:dyDescent="0.25">
      <c r="A335" s="40">
        <v>334</v>
      </c>
      <c r="B335" s="47" t="s">
        <v>3617</v>
      </c>
      <c r="C335" s="45" t="s">
        <v>4976</v>
      </c>
      <c r="D335" s="47" t="s">
        <v>3618</v>
      </c>
      <c r="E335" s="46">
        <v>1</v>
      </c>
      <c r="F335" s="52">
        <v>334</v>
      </c>
      <c r="G335" s="47" t="s">
        <v>604</v>
      </c>
      <c r="H335" s="44" t="s">
        <v>1355</v>
      </c>
    </row>
    <row r="336" spans="1:8" x14ac:dyDescent="0.25">
      <c r="A336" s="40">
        <v>335</v>
      </c>
      <c r="B336" s="47" t="s">
        <v>3619</v>
      </c>
      <c r="C336" s="45" t="s">
        <v>4977</v>
      </c>
      <c r="D336" s="47" t="s">
        <v>3620</v>
      </c>
      <c r="E336" s="46">
        <v>1</v>
      </c>
      <c r="F336" s="52">
        <v>335</v>
      </c>
      <c r="G336" s="47" t="s">
        <v>604</v>
      </c>
      <c r="H336" s="44" t="s">
        <v>1355</v>
      </c>
    </row>
    <row r="337" spans="1:8" x14ac:dyDescent="0.25">
      <c r="A337" s="40">
        <v>336</v>
      </c>
      <c r="B337" s="47" t="s">
        <v>3621</v>
      </c>
      <c r="C337" s="45" t="s">
        <v>4978</v>
      </c>
      <c r="D337" s="47" t="s">
        <v>3622</v>
      </c>
      <c r="E337" s="46">
        <v>1</v>
      </c>
      <c r="F337" s="52">
        <v>336</v>
      </c>
      <c r="G337" s="47" t="s">
        <v>604</v>
      </c>
      <c r="H337" s="44" t="s">
        <v>1355</v>
      </c>
    </row>
    <row r="338" spans="1:8" x14ac:dyDescent="0.25">
      <c r="A338" s="40">
        <v>337</v>
      </c>
      <c r="B338" s="47" t="s">
        <v>619</v>
      </c>
      <c r="C338" s="45" t="s">
        <v>4676</v>
      </c>
      <c r="D338" s="47" t="s">
        <v>620</v>
      </c>
      <c r="E338" s="46">
        <v>1</v>
      </c>
      <c r="F338" s="52">
        <v>337</v>
      </c>
      <c r="G338" s="47" t="s">
        <v>621</v>
      </c>
      <c r="H338" s="44" t="s">
        <v>1356</v>
      </c>
    </row>
    <row r="339" spans="1:8" x14ac:dyDescent="0.25">
      <c r="A339" s="40">
        <v>338</v>
      </c>
      <c r="B339" s="47" t="s">
        <v>3579</v>
      </c>
      <c r="C339" s="45" t="s">
        <v>4947</v>
      </c>
      <c r="D339" s="47" t="s">
        <v>3580</v>
      </c>
      <c r="E339" s="46">
        <v>1</v>
      </c>
      <c r="F339" s="52">
        <v>338</v>
      </c>
      <c r="G339" s="47" t="s">
        <v>621</v>
      </c>
      <c r="H339" s="44" t="s">
        <v>1356</v>
      </c>
    </row>
    <row r="340" spans="1:8" x14ac:dyDescent="0.25">
      <c r="A340" s="40">
        <v>339</v>
      </c>
      <c r="B340" s="47" t="s">
        <v>622</v>
      </c>
      <c r="C340" s="45" t="s">
        <v>5093</v>
      </c>
      <c r="D340" s="47" t="s">
        <v>623</v>
      </c>
      <c r="E340" s="46">
        <v>1</v>
      </c>
      <c r="F340" s="52">
        <v>339</v>
      </c>
      <c r="G340" s="47" t="s">
        <v>624</v>
      </c>
      <c r="H340" s="44" t="s">
        <v>1357</v>
      </c>
    </row>
    <row r="341" spans="1:8" x14ac:dyDescent="0.25">
      <c r="A341" s="40">
        <v>340</v>
      </c>
      <c r="B341" s="47" t="s">
        <v>3881</v>
      </c>
      <c r="C341" s="45" t="s">
        <v>5308</v>
      </c>
      <c r="D341" s="47" t="s">
        <v>3882</v>
      </c>
      <c r="E341" s="46">
        <v>1</v>
      </c>
      <c r="F341" s="52">
        <v>340</v>
      </c>
      <c r="G341" s="47" t="s">
        <v>4268</v>
      </c>
      <c r="H341" s="44" t="s">
        <v>4269</v>
      </c>
    </row>
    <row r="342" spans="1:8" x14ac:dyDescent="0.25">
      <c r="A342" s="40">
        <v>341</v>
      </c>
      <c r="B342" s="47" t="s">
        <v>3807</v>
      </c>
      <c r="C342" s="45" t="s">
        <v>5174</v>
      </c>
      <c r="D342" s="47" t="s">
        <v>3808</v>
      </c>
      <c r="E342" s="46">
        <v>1</v>
      </c>
      <c r="F342" s="52">
        <v>341</v>
      </c>
      <c r="G342" s="47" t="s">
        <v>4258</v>
      </c>
      <c r="H342" s="44" t="s">
        <v>4259</v>
      </c>
    </row>
    <row r="343" spans="1:8" x14ac:dyDescent="0.25">
      <c r="A343" s="40">
        <v>342</v>
      </c>
      <c r="B343" s="47" t="s">
        <v>3809</v>
      </c>
      <c r="C343" s="45" t="s">
        <v>5175</v>
      </c>
      <c r="D343" s="47" t="s">
        <v>3810</v>
      </c>
      <c r="E343" s="46">
        <v>1</v>
      </c>
      <c r="F343" s="52">
        <v>342</v>
      </c>
      <c r="G343" s="47" t="s">
        <v>4258</v>
      </c>
      <c r="H343" s="44" t="s">
        <v>4259</v>
      </c>
    </row>
    <row r="344" spans="1:8" x14ac:dyDescent="0.25">
      <c r="A344" s="40">
        <v>343</v>
      </c>
      <c r="B344" s="47" t="s">
        <v>3270</v>
      </c>
      <c r="C344" s="45" t="s">
        <v>4679</v>
      </c>
      <c r="D344" s="47" t="s">
        <v>3271</v>
      </c>
      <c r="E344" s="46">
        <v>1</v>
      </c>
      <c r="F344" s="52">
        <v>343</v>
      </c>
      <c r="G344" s="47" t="s">
        <v>627</v>
      </c>
      <c r="H344" s="44" t="s">
        <v>1358</v>
      </c>
    </row>
    <row r="345" spans="1:8" x14ac:dyDescent="0.25">
      <c r="A345" s="40">
        <v>344</v>
      </c>
      <c r="B345" s="47" t="s">
        <v>625</v>
      </c>
      <c r="C345" s="45" t="s">
        <v>4680</v>
      </c>
      <c r="D345" s="47" t="s">
        <v>626</v>
      </c>
      <c r="E345" s="46">
        <v>1</v>
      </c>
      <c r="F345" s="52">
        <v>344</v>
      </c>
      <c r="G345" s="47" t="s">
        <v>627</v>
      </c>
      <c r="H345" s="44" t="s">
        <v>1358</v>
      </c>
    </row>
    <row r="346" spans="1:8" x14ac:dyDescent="0.25">
      <c r="A346" s="40">
        <v>345</v>
      </c>
      <c r="B346" s="47" t="s">
        <v>628</v>
      </c>
      <c r="C346" s="45" t="s">
        <v>4681</v>
      </c>
      <c r="D346" s="47" t="s">
        <v>629</v>
      </c>
      <c r="E346" s="46">
        <v>1</v>
      </c>
      <c r="F346" s="52">
        <v>345</v>
      </c>
      <c r="G346" s="47" t="s">
        <v>627</v>
      </c>
      <c r="H346" s="44" t="s">
        <v>1358</v>
      </c>
    </row>
    <row r="347" spans="1:8" x14ac:dyDescent="0.25">
      <c r="A347" s="40">
        <v>346</v>
      </c>
      <c r="B347" s="47" t="s">
        <v>3272</v>
      </c>
      <c r="C347" s="45" t="s">
        <v>4682</v>
      </c>
      <c r="D347" s="47" t="s">
        <v>3273</v>
      </c>
      <c r="E347" s="46">
        <v>1</v>
      </c>
      <c r="F347" s="52">
        <v>346</v>
      </c>
      <c r="G347" s="47" t="s">
        <v>627</v>
      </c>
      <c r="H347" s="44" t="s">
        <v>1358</v>
      </c>
    </row>
    <row r="348" spans="1:8" x14ac:dyDescent="0.25">
      <c r="A348" s="40">
        <v>347</v>
      </c>
      <c r="B348" s="47" t="s">
        <v>3274</v>
      </c>
      <c r="C348" s="45" t="s">
        <v>4683</v>
      </c>
      <c r="D348" s="47" t="s">
        <v>3275</v>
      </c>
      <c r="E348" s="46">
        <v>1</v>
      </c>
      <c r="F348" s="52">
        <v>347</v>
      </c>
      <c r="G348" s="47" t="s">
        <v>627</v>
      </c>
      <c r="H348" s="44" t="s">
        <v>1358</v>
      </c>
    </row>
    <row r="349" spans="1:8" x14ac:dyDescent="0.25">
      <c r="A349" s="40">
        <v>348</v>
      </c>
      <c r="B349" s="47" t="s">
        <v>630</v>
      </c>
      <c r="C349" s="45" t="s">
        <v>4684</v>
      </c>
      <c r="D349" s="47" t="s">
        <v>631</v>
      </c>
      <c r="E349" s="46">
        <v>1</v>
      </c>
      <c r="F349" s="52">
        <v>348</v>
      </c>
      <c r="G349" s="47" t="s">
        <v>627</v>
      </c>
      <c r="H349" s="44" t="s">
        <v>1358</v>
      </c>
    </row>
    <row r="350" spans="1:8" x14ac:dyDescent="0.25">
      <c r="A350" s="40">
        <v>349</v>
      </c>
      <c r="B350" s="47" t="s">
        <v>3276</v>
      </c>
      <c r="C350" s="45" t="s">
        <v>4685</v>
      </c>
      <c r="D350" s="47" t="s">
        <v>3277</v>
      </c>
      <c r="E350" s="46">
        <v>1</v>
      </c>
      <c r="F350" s="52">
        <v>349</v>
      </c>
      <c r="G350" s="47" t="s">
        <v>627</v>
      </c>
      <c r="H350" s="44" t="s">
        <v>1358</v>
      </c>
    </row>
    <row r="351" spans="1:8" x14ac:dyDescent="0.25">
      <c r="A351" s="40">
        <v>350</v>
      </c>
      <c r="B351" s="47" t="s">
        <v>3565</v>
      </c>
      <c r="C351" s="45" t="s">
        <v>4938</v>
      </c>
      <c r="D351" s="47" t="s">
        <v>3566</v>
      </c>
      <c r="E351" s="46">
        <v>1</v>
      </c>
      <c r="F351" s="52">
        <v>350</v>
      </c>
      <c r="G351" s="47" t="s">
        <v>627</v>
      </c>
      <c r="H351" s="44" t="s">
        <v>1358</v>
      </c>
    </row>
    <row r="352" spans="1:8" x14ac:dyDescent="0.25">
      <c r="A352" s="40">
        <v>351</v>
      </c>
      <c r="B352" s="47" t="s">
        <v>632</v>
      </c>
      <c r="C352" s="45" t="s">
        <v>4686</v>
      </c>
      <c r="D352" s="47" t="s">
        <v>633</v>
      </c>
      <c r="E352" s="46">
        <v>1</v>
      </c>
      <c r="F352" s="52">
        <v>351</v>
      </c>
      <c r="G352" s="47" t="s">
        <v>634</v>
      </c>
      <c r="H352" s="44" t="s">
        <v>1359</v>
      </c>
    </row>
    <row r="353" spans="1:8" x14ac:dyDescent="0.25">
      <c r="A353" s="40">
        <v>352</v>
      </c>
      <c r="B353" s="47" t="s">
        <v>3278</v>
      </c>
      <c r="C353" s="45" t="s">
        <v>4687</v>
      </c>
      <c r="D353" s="47" t="s">
        <v>3279</v>
      </c>
      <c r="E353" s="46">
        <v>1</v>
      </c>
      <c r="F353" s="52">
        <v>352</v>
      </c>
      <c r="G353" s="47" t="s">
        <v>634</v>
      </c>
      <c r="H353" s="44" t="s">
        <v>1359</v>
      </c>
    </row>
    <row r="354" spans="1:8" x14ac:dyDescent="0.25">
      <c r="A354" s="40">
        <v>353</v>
      </c>
      <c r="B354" s="47" t="s">
        <v>635</v>
      </c>
      <c r="C354" s="45" t="s">
        <v>4688</v>
      </c>
      <c r="D354" s="47" t="s">
        <v>636</v>
      </c>
      <c r="E354" s="46">
        <v>1</v>
      </c>
      <c r="F354" s="52">
        <v>353</v>
      </c>
      <c r="G354" s="47" t="s">
        <v>634</v>
      </c>
      <c r="H354" s="44" t="s">
        <v>1359</v>
      </c>
    </row>
    <row r="355" spans="1:8" x14ac:dyDescent="0.25">
      <c r="A355" s="40">
        <v>354</v>
      </c>
      <c r="B355" s="47" t="s">
        <v>3280</v>
      </c>
      <c r="C355" s="45" t="s">
        <v>4689</v>
      </c>
      <c r="D355" s="47" t="s">
        <v>3281</v>
      </c>
      <c r="E355" s="46">
        <v>1</v>
      </c>
      <c r="F355" s="52">
        <v>354</v>
      </c>
      <c r="G355" s="47" t="s">
        <v>634</v>
      </c>
      <c r="H355" s="44" t="s">
        <v>1359</v>
      </c>
    </row>
    <row r="356" spans="1:8" x14ac:dyDescent="0.25">
      <c r="A356" s="40">
        <v>355</v>
      </c>
      <c r="B356" s="47" t="s">
        <v>637</v>
      </c>
      <c r="C356" s="45" t="s">
        <v>4690</v>
      </c>
      <c r="D356" s="47" t="s">
        <v>638</v>
      </c>
      <c r="E356" s="46">
        <v>1</v>
      </c>
      <c r="F356" s="52">
        <v>355</v>
      </c>
      <c r="G356" s="47" t="s">
        <v>634</v>
      </c>
      <c r="H356" s="44" t="s">
        <v>1359</v>
      </c>
    </row>
    <row r="357" spans="1:8" x14ac:dyDescent="0.25">
      <c r="A357" s="40">
        <v>356</v>
      </c>
      <c r="B357" s="47" t="s">
        <v>639</v>
      </c>
      <c r="C357" s="45" t="s">
        <v>4919</v>
      </c>
      <c r="D357" s="47" t="s">
        <v>640</v>
      </c>
      <c r="E357" s="46">
        <v>1</v>
      </c>
      <c r="F357" s="52">
        <v>356</v>
      </c>
      <c r="G357" s="47" t="s">
        <v>634</v>
      </c>
      <c r="H357" s="44" t="s">
        <v>1359</v>
      </c>
    </row>
    <row r="358" spans="1:8" x14ac:dyDescent="0.25">
      <c r="A358" s="40">
        <v>357</v>
      </c>
      <c r="B358" s="47" t="s">
        <v>641</v>
      </c>
      <c r="C358" s="45" t="s">
        <v>4691</v>
      </c>
      <c r="D358" s="47" t="s">
        <v>642</v>
      </c>
      <c r="E358" s="46">
        <v>1</v>
      </c>
      <c r="F358" s="52">
        <v>357</v>
      </c>
      <c r="G358" s="47" t="s">
        <v>643</v>
      </c>
      <c r="H358" s="44" t="s">
        <v>1360</v>
      </c>
    </row>
    <row r="359" spans="1:8" x14ac:dyDescent="0.25">
      <c r="A359" s="40">
        <v>358</v>
      </c>
      <c r="B359" s="47" t="s">
        <v>644</v>
      </c>
      <c r="C359" s="45" t="s">
        <v>4692</v>
      </c>
      <c r="D359" s="47" t="s">
        <v>645</v>
      </c>
      <c r="E359" s="46">
        <v>1</v>
      </c>
      <c r="F359" s="52">
        <v>358</v>
      </c>
      <c r="G359" s="47" t="s">
        <v>646</v>
      </c>
      <c r="H359" s="44" t="s">
        <v>1361</v>
      </c>
    </row>
    <row r="360" spans="1:8" x14ac:dyDescent="0.25">
      <c r="A360" s="40">
        <v>359</v>
      </c>
      <c r="B360" s="47" t="s">
        <v>647</v>
      </c>
      <c r="C360" s="45" t="s">
        <v>4693</v>
      </c>
      <c r="D360" s="47" t="s">
        <v>648</v>
      </c>
      <c r="E360" s="46">
        <v>1</v>
      </c>
      <c r="F360" s="52">
        <v>359</v>
      </c>
      <c r="G360" s="47" t="s">
        <v>646</v>
      </c>
      <c r="H360" s="44" t="s">
        <v>1361</v>
      </c>
    </row>
    <row r="361" spans="1:8" x14ac:dyDescent="0.25">
      <c r="A361" s="40">
        <v>360</v>
      </c>
      <c r="B361" s="47" t="s">
        <v>649</v>
      </c>
      <c r="C361" s="45" t="s">
        <v>4694</v>
      </c>
      <c r="D361" s="47" t="s">
        <v>650</v>
      </c>
      <c r="E361" s="46">
        <v>1</v>
      </c>
      <c r="F361" s="52">
        <v>360</v>
      </c>
      <c r="G361" s="47" t="s">
        <v>646</v>
      </c>
      <c r="H361" s="44" t="s">
        <v>1361</v>
      </c>
    </row>
    <row r="362" spans="1:8" x14ac:dyDescent="0.25">
      <c r="A362" s="40">
        <v>361</v>
      </c>
      <c r="B362" s="47" t="s">
        <v>651</v>
      </c>
      <c r="C362" s="45" t="s">
        <v>4695</v>
      </c>
      <c r="D362" s="47" t="s">
        <v>652</v>
      </c>
      <c r="E362" s="46">
        <v>1</v>
      </c>
      <c r="F362" s="52">
        <v>361</v>
      </c>
      <c r="G362" s="47" t="s">
        <v>646</v>
      </c>
      <c r="H362" s="44" t="s">
        <v>1361</v>
      </c>
    </row>
    <row r="363" spans="1:8" x14ac:dyDescent="0.25">
      <c r="A363" s="40">
        <v>362</v>
      </c>
      <c r="B363" s="47" t="s">
        <v>653</v>
      </c>
      <c r="C363" s="45" t="s">
        <v>4696</v>
      </c>
      <c r="D363" s="47" t="s">
        <v>654</v>
      </c>
      <c r="E363" s="46">
        <v>1</v>
      </c>
      <c r="F363" s="52">
        <v>362</v>
      </c>
      <c r="G363" s="47" t="s">
        <v>646</v>
      </c>
      <c r="H363" s="44" t="s">
        <v>1361</v>
      </c>
    </row>
    <row r="364" spans="1:8" x14ac:dyDescent="0.25">
      <c r="A364" s="40">
        <v>363</v>
      </c>
      <c r="B364" s="47" t="s">
        <v>655</v>
      </c>
      <c r="C364" s="45" t="s">
        <v>4697</v>
      </c>
      <c r="D364" s="47" t="s">
        <v>656</v>
      </c>
      <c r="E364" s="46">
        <v>1</v>
      </c>
      <c r="F364" s="52">
        <v>363</v>
      </c>
      <c r="G364" s="47" t="s">
        <v>646</v>
      </c>
      <c r="H364" s="44" t="s">
        <v>1361</v>
      </c>
    </row>
    <row r="365" spans="1:8" x14ac:dyDescent="0.25">
      <c r="A365" s="40">
        <v>364</v>
      </c>
      <c r="B365" s="47" t="s">
        <v>3653</v>
      </c>
      <c r="C365" s="45" t="s">
        <v>4994</v>
      </c>
      <c r="D365" s="47" t="s">
        <v>3654</v>
      </c>
      <c r="E365" s="46">
        <v>1</v>
      </c>
      <c r="F365" s="52">
        <v>364</v>
      </c>
      <c r="G365" s="47" t="s">
        <v>646</v>
      </c>
      <c r="H365" s="44" t="s">
        <v>1361</v>
      </c>
    </row>
    <row r="366" spans="1:8" x14ac:dyDescent="0.25">
      <c r="A366" s="40">
        <v>365</v>
      </c>
      <c r="B366" s="47" t="s">
        <v>3988</v>
      </c>
      <c r="C366" s="45" t="s">
        <v>5432</v>
      </c>
      <c r="D366" s="47" t="s">
        <v>3989</v>
      </c>
      <c r="E366" s="46">
        <v>1</v>
      </c>
      <c r="F366" s="52">
        <v>365</v>
      </c>
      <c r="G366" s="47" t="s">
        <v>646</v>
      </c>
      <c r="H366" s="44" t="s">
        <v>1361</v>
      </c>
    </row>
    <row r="367" spans="1:8" x14ac:dyDescent="0.25">
      <c r="A367" s="40">
        <v>366</v>
      </c>
      <c r="B367" s="47" t="s">
        <v>657</v>
      </c>
      <c r="C367" s="45" t="s">
        <v>4698</v>
      </c>
      <c r="D367" s="47" t="s">
        <v>658</v>
      </c>
      <c r="E367" s="46">
        <v>1</v>
      </c>
      <c r="F367" s="52">
        <v>366</v>
      </c>
      <c r="G367" s="47" t="s">
        <v>659</v>
      </c>
      <c r="H367" s="44" t="s">
        <v>1362</v>
      </c>
    </row>
    <row r="368" spans="1:8" x14ac:dyDescent="0.25">
      <c r="A368" s="40">
        <v>367</v>
      </c>
      <c r="B368" s="47" t="s">
        <v>660</v>
      </c>
      <c r="C368" s="45" t="s">
        <v>4699</v>
      </c>
      <c r="D368" s="47" t="s">
        <v>661</v>
      </c>
      <c r="E368" s="46">
        <v>2</v>
      </c>
      <c r="F368" s="52">
        <v>367</v>
      </c>
      <c r="G368" s="47" t="s">
        <v>659</v>
      </c>
      <c r="H368" s="44" t="s">
        <v>1362</v>
      </c>
    </row>
    <row r="369" spans="1:8" x14ac:dyDescent="0.25">
      <c r="A369" s="40">
        <v>368</v>
      </c>
      <c r="B369" s="47" t="s">
        <v>662</v>
      </c>
      <c r="C369" s="45" t="s">
        <v>4700</v>
      </c>
      <c r="D369" s="47" t="s">
        <v>663</v>
      </c>
      <c r="E369" s="46">
        <v>2</v>
      </c>
      <c r="F369" s="52">
        <v>368</v>
      </c>
      <c r="G369" s="47" t="s">
        <v>659</v>
      </c>
      <c r="H369" s="44" t="s">
        <v>1362</v>
      </c>
    </row>
    <row r="370" spans="1:8" x14ac:dyDescent="0.25">
      <c r="A370" s="40">
        <v>369</v>
      </c>
      <c r="B370" s="47" t="s">
        <v>664</v>
      </c>
      <c r="C370" s="45" t="s">
        <v>4701</v>
      </c>
      <c r="D370" s="47" t="s">
        <v>665</v>
      </c>
      <c r="E370" s="46">
        <v>2</v>
      </c>
      <c r="F370" s="52">
        <v>369</v>
      </c>
      <c r="G370" s="47" t="s">
        <v>659</v>
      </c>
      <c r="H370" s="44" t="s">
        <v>1362</v>
      </c>
    </row>
    <row r="371" spans="1:8" x14ac:dyDescent="0.25">
      <c r="A371" s="40">
        <v>370</v>
      </c>
      <c r="B371" s="47" t="s">
        <v>3282</v>
      </c>
      <c r="C371" s="45" t="s">
        <v>4702</v>
      </c>
      <c r="D371" s="47" t="s">
        <v>3283</v>
      </c>
      <c r="E371" s="46">
        <v>1</v>
      </c>
      <c r="F371" s="52">
        <v>370</v>
      </c>
      <c r="G371" s="47" t="s">
        <v>659</v>
      </c>
      <c r="H371" s="44" t="s">
        <v>1362</v>
      </c>
    </row>
    <row r="372" spans="1:8" x14ac:dyDescent="0.25">
      <c r="A372" s="40">
        <v>371</v>
      </c>
      <c r="B372" s="47" t="s">
        <v>3284</v>
      </c>
      <c r="C372" s="45" t="s">
        <v>4703</v>
      </c>
      <c r="D372" s="47" t="s">
        <v>3285</v>
      </c>
      <c r="E372" s="46">
        <v>1</v>
      </c>
      <c r="F372" s="52">
        <v>371</v>
      </c>
      <c r="G372" s="47" t="s">
        <v>659</v>
      </c>
      <c r="H372" s="44" t="s">
        <v>1362</v>
      </c>
    </row>
    <row r="373" spans="1:8" x14ac:dyDescent="0.25">
      <c r="A373" s="40">
        <v>372</v>
      </c>
      <c r="B373" s="47" t="s">
        <v>666</v>
      </c>
      <c r="C373" s="45" t="s">
        <v>4704</v>
      </c>
      <c r="D373" s="47" t="s">
        <v>667</v>
      </c>
      <c r="E373" s="46">
        <v>1</v>
      </c>
      <c r="F373" s="52">
        <v>372</v>
      </c>
      <c r="G373" s="47" t="s">
        <v>668</v>
      </c>
      <c r="H373" s="44" t="s">
        <v>1363</v>
      </c>
    </row>
    <row r="374" spans="1:8" x14ac:dyDescent="0.25">
      <c r="A374" s="40">
        <v>373</v>
      </c>
      <c r="B374" s="47" t="s">
        <v>669</v>
      </c>
      <c r="C374" s="45" t="s">
        <v>4705</v>
      </c>
      <c r="D374" s="47" t="s">
        <v>670</v>
      </c>
      <c r="E374" s="46">
        <v>1</v>
      </c>
      <c r="F374" s="52">
        <v>373</v>
      </c>
      <c r="G374" s="47" t="s">
        <v>668</v>
      </c>
      <c r="H374" s="44" t="s">
        <v>1363</v>
      </c>
    </row>
    <row r="375" spans="1:8" x14ac:dyDescent="0.25">
      <c r="A375" s="40">
        <v>374</v>
      </c>
      <c r="B375" s="47" t="s">
        <v>3864</v>
      </c>
      <c r="C375" s="45" t="s">
        <v>5291</v>
      </c>
      <c r="D375" s="47" t="s">
        <v>3865</v>
      </c>
      <c r="E375" s="46">
        <v>1</v>
      </c>
      <c r="F375" s="52">
        <v>374</v>
      </c>
      <c r="G375" s="47" t="s">
        <v>668</v>
      </c>
      <c r="H375" s="44" t="s">
        <v>1363</v>
      </c>
    </row>
    <row r="376" spans="1:8" x14ac:dyDescent="0.25">
      <c r="A376" s="40">
        <v>375</v>
      </c>
      <c r="B376" s="47" t="s">
        <v>671</v>
      </c>
      <c r="C376" s="45" t="s">
        <v>4706</v>
      </c>
      <c r="D376" s="47" t="s">
        <v>672</v>
      </c>
      <c r="E376" s="46">
        <v>1</v>
      </c>
      <c r="F376" s="52">
        <v>375</v>
      </c>
      <c r="G376" s="47" t="s">
        <v>673</v>
      </c>
      <c r="H376" s="44" t="s">
        <v>1364</v>
      </c>
    </row>
    <row r="377" spans="1:8" x14ac:dyDescent="0.25">
      <c r="A377" s="40">
        <v>376</v>
      </c>
      <c r="B377" s="47" t="s">
        <v>674</v>
      </c>
      <c r="C377" s="45" t="s">
        <v>4707</v>
      </c>
      <c r="D377" s="47" t="s">
        <v>675</v>
      </c>
      <c r="E377" s="46">
        <v>1</v>
      </c>
      <c r="F377" s="52">
        <v>376</v>
      </c>
      <c r="G377" s="47" t="s">
        <v>673</v>
      </c>
      <c r="H377" s="44" t="s">
        <v>1364</v>
      </c>
    </row>
    <row r="378" spans="1:8" x14ac:dyDescent="0.25">
      <c r="A378" s="40">
        <v>377</v>
      </c>
      <c r="B378" s="47" t="s">
        <v>3286</v>
      </c>
      <c r="C378" s="45" t="s">
        <v>4708</v>
      </c>
      <c r="D378" s="47" t="s">
        <v>3287</v>
      </c>
      <c r="E378" s="46">
        <v>1</v>
      </c>
      <c r="F378" s="52">
        <v>377</v>
      </c>
      <c r="G378" s="47" t="s">
        <v>673</v>
      </c>
      <c r="H378" s="44" t="s">
        <v>1364</v>
      </c>
    </row>
    <row r="379" spans="1:8" x14ac:dyDescent="0.25">
      <c r="A379" s="40">
        <v>378</v>
      </c>
      <c r="B379" s="47" t="s">
        <v>3288</v>
      </c>
      <c r="C379" s="45" t="s">
        <v>4709</v>
      </c>
      <c r="D379" s="47" t="s">
        <v>3289</v>
      </c>
      <c r="E379" s="46">
        <v>1</v>
      </c>
      <c r="F379" s="52">
        <v>378</v>
      </c>
      <c r="G379" s="47" t="s">
        <v>673</v>
      </c>
      <c r="H379" s="44" t="s">
        <v>1364</v>
      </c>
    </row>
    <row r="380" spans="1:8" x14ac:dyDescent="0.25">
      <c r="A380" s="40">
        <v>379</v>
      </c>
      <c r="B380" s="47" t="s">
        <v>676</v>
      </c>
      <c r="C380" s="45" t="s">
        <v>4710</v>
      </c>
      <c r="D380" s="47" t="s">
        <v>677</v>
      </c>
      <c r="E380" s="46">
        <v>1</v>
      </c>
      <c r="F380" s="52">
        <v>379</v>
      </c>
      <c r="G380" s="47" t="s">
        <v>673</v>
      </c>
      <c r="H380" s="44" t="s">
        <v>1364</v>
      </c>
    </row>
    <row r="381" spans="1:8" x14ac:dyDescent="0.25">
      <c r="A381" s="40">
        <v>380</v>
      </c>
      <c r="B381" s="47" t="s">
        <v>678</v>
      </c>
      <c r="C381" s="45" t="s">
        <v>5110</v>
      </c>
      <c r="D381" s="47" t="s">
        <v>679</v>
      </c>
      <c r="E381" s="46">
        <v>1</v>
      </c>
      <c r="F381" s="52">
        <v>380</v>
      </c>
      <c r="G381" s="47" t="s">
        <v>673</v>
      </c>
      <c r="H381" s="44" t="s">
        <v>1364</v>
      </c>
    </row>
    <row r="382" spans="1:8" x14ac:dyDescent="0.25">
      <c r="A382" s="40">
        <v>381</v>
      </c>
      <c r="B382" s="47" t="s">
        <v>680</v>
      </c>
      <c r="C382" s="45" t="s">
        <v>5111</v>
      </c>
      <c r="D382" s="47" t="s">
        <v>681</v>
      </c>
      <c r="E382" s="46">
        <v>1</v>
      </c>
      <c r="F382" s="52">
        <v>381</v>
      </c>
      <c r="G382" s="47" t="s">
        <v>673</v>
      </c>
      <c r="H382" s="44" t="s">
        <v>1364</v>
      </c>
    </row>
    <row r="383" spans="1:8" x14ac:dyDescent="0.25">
      <c r="A383" s="40">
        <v>382</v>
      </c>
      <c r="B383" s="47" t="s">
        <v>3803</v>
      </c>
      <c r="C383" s="45" t="s">
        <v>5171</v>
      </c>
      <c r="D383" s="47" t="s">
        <v>3804</v>
      </c>
      <c r="E383" s="46">
        <v>1</v>
      </c>
      <c r="F383" s="52">
        <v>382</v>
      </c>
      <c r="G383" s="47" t="s">
        <v>673</v>
      </c>
      <c r="H383" s="44" t="s">
        <v>1364</v>
      </c>
    </row>
    <row r="384" spans="1:8" x14ac:dyDescent="0.25">
      <c r="A384" s="40">
        <v>383</v>
      </c>
      <c r="B384" s="47" t="s">
        <v>682</v>
      </c>
      <c r="C384" s="45" t="s">
        <v>5085</v>
      </c>
      <c r="D384" s="47" t="s">
        <v>683</v>
      </c>
      <c r="E384" s="46">
        <v>1</v>
      </c>
      <c r="F384" s="52">
        <v>383</v>
      </c>
      <c r="G384" s="47" t="s">
        <v>684</v>
      </c>
      <c r="H384" s="44" t="s">
        <v>1365</v>
      </c>
    </row>
    <row r="385" spans="1:8" x14ac:dyDescent="0.25">
      <c r="A385" s="40">
        <v>384</v>
      </c>
      <c r="B385" s="47" t="s">
        <v>3290</v>
      </c>
      <c r="C385" s="45" t="s">
        <v>4711</v>
      </c>
      <c r="D385" s="47" t="s">
        <v>3291</v>
      </c>
      <c r="E385" s="46">
        <v>1</v>
      </c>
      <c r="F385" s="52">
        <v>384</v>
      </c>
      <c r="G385" s="47" t="s">
        <v>4058</v>
      </c>
      <c r="H385" s="44" t="s">
        <v>1364</v>
      </c>
    </row>
    <row r="386" spans="1:8" x14ac:dyDescent="0.25">
      <c r="A386" s="40">
        <v>385</v>
      </c>
      <c r="B386" s="47" t="s">
        <v>3292</v>
      </c>
      <c r="C386" s="45" t="s">
        <v>4712</v>
      </c>
      <c r="D386" s="47" t="s">
        <v>3293</v>
      </c>
      <c r="E386" s="46">
        <v>1</v>
      </c>
      <c r="F386" s="52">
        <v>385</v>
      </c>
      <c r="G386" s="47" t="s">
        <v>4058</v>
      </c>
      <c r="H386" s="44" t="s">
        <v>1364</v>
      </c>
    </row>
    <row r="387" spans="1:8" x14ac:dyDescent="0.25">
      <c r="A387" s="40">
        <v>386</v>
      </c>
      <c r="B387" s="47" t="s">
        <v>3733</v>
      </c>
      <c r="C387" s="45" t="s">
        <v>5054</v>
      </c>
      <c r="D387" s="47" t="s">
        <v>3734</v>
      </c>
      <c r="E387" s="46">
        <v>1</v>
      </c>
      <c r="F387" s="52">
        <v>386</v>
      </c>
      <c r="G387" s="47" t="s">
        <v>4238</v>
      </c>
      <c r="H387" s="44" t="s">
        <v>4239</v>
      </c>
    </row>
    <row r="388" spans="1:8" x14ac:dyDescent="0.25">
      <c r="A388" s="40">
        <v>387</v>
      </c>
      <c r="B388" s="47" t="s">
        <v>685</v>
      </c>
      <c r="C388" s="45" t="s">
        <v>5053</v>
      </c>
      <c r="D388" s="47" t="s">
        <v>686</v>
      </c>
      <c r="E388" s="46">
        <v>1</v>
      </c>
      <c r="F388" s="52">
        <v>387</v>
      </c>
      <c r="G388" s="47" t="s">
        <v>687</v>
      </c>
      <c r="H388" s="44" t="s">
        <v>1366</v>
      </c>
    </row>
    <row r="389" spans="1:8" x14ac:dyDescent="0.25">
      <c r="A389" s="40">
        <v>388</v>
      </c>
      <c r="B389" s="47" t="s">
        <v>3752</v>
      </c>
      <c r="C389" s="45" t="s">
        <v>5088</v>
      </c>
      <c r="D389" s="47" t="s">
        <v>3753</v>
      </c>
      <c r="E389" s="46">
        <v>1</v>
      </c>
      <c r="F389" s="52">
        <v>388</v>
      </c>
      <c r="G389" s="47" t="s">
        <v>687</v>
      </c>
      <c r="H389" s="44" t="s">
        <v>1366</v>
      </c>
    </row>
    <row r="390" spans="1:8" x14ac:dyDescent="0.25">
      <c r="A390" s="40">
        <v>389</v>
      </c>
      <c r="B390" s="47" t="s">
        <v>3860</v>
      </c>
      <c r="C390" s="45" t="s">
        <v>5269</v>
      </c>
      <c r="D390" s="47" t="s">
        <v>3861</v>
      </c>
      <c r="E390" s="46">
        <v>1</v>
      </c>
      <c r="F390" s="52">
        <v>389</v>
      </c>
      <c r="G390" s="47" t="s">
        <v>687</v>
      </c>
      <c r="H390" s="44" t="s">
        <v>1366</v>
      </c>
    </row>
    <row r="391" spans="1:8" x14ac:dyDescent="0.25">
      <c r="A391" s="40">
        <v>390</v>
      </c>
      <c r="B391" s="47" t="s">
        <v>3862</v>
      </c>
      <c r="C391" s="45" t="s">
        <v>5270</v>
      </c>
      <c r="D391" s="47" t="s">
        <v>3863</v>
      </c>
      <c r="E391" s="46">
        <v>1</v>
      </c>
      <c r="F391" s="52">
        <v>390</v>
      </c>
      <c r="G391" s="47" t="s">
        <v>687</v>
      </c>
      <c r="H391" s="44" t="s">
        <v>1366</v>
      </c>
    </row>
    <row r="392" spans="1:8" x14ac:dyDescent="0.25">
      <c r="A392" s="40">
        <v>391</v>
      </c>
      <c r="B392" s="47" t="s">
        <v>688</v>
      </c>
      <c r="C392" s="45" t="s">
        <v>5271</v>
      </c>
      <c r="D392" s="47" t="s">
        <v>689</v>
      </c>
      <c r="E392" s="46">
        <v>1</v>
      </c>
      <c r="F392" s="52">
        <v>391</v>
      </c>
      <c r="G392" s="47" t="s">
        <v>687</v>
      </c>
      <c r="H392" s="44" t="s">
        <v>1366</v>
      </c>
    </row>
    <row r="393" spans="1:8" x14ac:dyDescent="0.25">
      <c r="A393" s="40">
        <v>392</v>
      </c>
      <c r="B393" s="47" t="s">
        <v>3879</v>
      </c>
      <c r="C393" s="45" t="s">
        <v>5307</v>
      </c>
      <c r="D393" s="47" t="s">
        <v>3880</v>
      </c>
      <c r="E393" s="46">
        <v>1</v>
      </c>
      <c r="F393" s="52">
        <v>392</v>
      </c>
      <c r="G393" s="47" t="s">
        <v>687</v>
      </c>
      <c r="H393" s="44" t="s">
        <v>1366</v>
      </c>
    </row>
    <row r="394" spans="1:8" x14ac:dyDescent="0.25">
      <c r="A394" s="40">
        <v>393</v>
      </c>
      <c r="B394" s="47" t="s">
        <v>690</v>
      </c>
      <c r="C394" s="45" t="s">
        <v>5321</v>
      </c>
      <c r="D394" s="47" t="s">
        <v>691</v>
      </c>
      <c r="E394" s="46">
        <v>1</v>
      </c>
      <c r="F394" s="52">
        <v>393</v>
      </c>
      <c r="G394" s="47" t="s">
        <v>687</v>
      </c>
      <c r="H394" s="44" t="s">
        <v>1366</v>
      </c>
    </row>
    <row r="395" spans="1:8" x14ac:dyDescent="0.25">
      <c r="A395" s="40">
        <v>394</v>
      </c>
      <c r="B395" s="47" t="s">
        <v>3893</v>
      </c>
      <c r="C395" s="45" t="s">
        <v>5322</v>
      </c>
      <c r="D395" s="47" t="s">
        <v>3894</v>
      </c>
      <c r="E395" s="46">
        <v>1</v>
      </c>
      <c r="F395" s="52">
        <v>394</v>
      </c>
      <c r="G395" s="47" t="s">
        <v>687</v>
      </c>
      <c r="H395" s="44" t="s">
        <v>1366</v>
      </c>
    </row>
    <row r="396" spans="1:8" x14ac:dyDescent="0.25">
      <c r="A396" s="40">
        <v>395</v>
      </c>
      <c r="B396" s="47" t="s">
        <v>3939</v>
      </c>
      <c r="C396" s="45" t="s">
        <v>5360</v>
      </c>
      <c r="D396" s="47" t="s">
        <v>3940</v>
      </c>
      <c r="E396" s="46">
        <v>1</v>
      </c>
      <c r="F396" s="52">
        <v>395</v>
      </c>
      <c r="G396" s="47" t="s">
        <v>687</v>
      </c>
      <c r="H396" s="44" t="s">
        <v>1366</v>
      </c>
    </row>
    <row r="397" spans="1:8" x14ac:dyDescent="0.25">
      <c r="A397" s="40">
        <v>396</v>
      </c>
      <c r="B397" s="47" t="s">
        <v>3941</v>
      </c>
      <c r="C397" s="45" t="s">
        <v>5361</v>
      </c>
      <c r="D397" s="47" t="s">
        <v>3942</v>
      </c>
      <c r="E397" s="46">
        <v>1</v>
      </c>
      <c r="F397" s="52">
        <v>396</v>
      </c>
      <c r="G397" s="47" t="s">
        <v>687</v>
      </c>
      <c r="H397" s="44" t="s">
        <v>1366</v>
      </c>
    </row>
    <row r="398" spans="1:8" x14ac:dyDescent="0.25">
      <c r="A398" s="40">
        <v>397</v>
      </c>
      <c r="B398" s="47" t="s">
        <v>3744</v>
      </c>
      <c r="C398" s="45" t="s">
        <v>5080</v>
      </c>
      <c r="D398" s="47" t="s">
        <v>3745</v>
      </c>
      <c r="E398" s="46">
        <v>1</v>
      </c>
      <c r="F398" s="52">
        <v>397</v>
      </c>
      <c r="G398" s="47" t="s">
        <v>4246</v>
      </c>
      <c r="H398" s="44" t="s">
        <v>4247</v>
      </c>
    </row>
    <row r="399" spans="1:8" x14ac:dyDescent="0.25">
      <c r="A399" s="40">
        <v>398</v>
      </c>
      <c r="B399" s="47" t="s">
        <v>3746</v>
      </c>
      <c r="C399" s="45" t="s">
        <v>5081</v>
      </c>
      <c r="D399" s="47" t="s">
        <v>3747</v>
      </c>
      <c r="E399" s="46">
        <v>1</v>
      </c>
      <c r="F399" s="52">
        <v>398</v>
      </c>
      <c r="G399" s="47" t="s">
        <v>4246</v>
      </c>
      <c r="H399" s="44" t="s">
        <v>4247</v>
      </c>
    </row>
    <row r="400" spans="1:8" x14ac:dyDescent="0.25">
      <c r="A400" s="40">
        <v>399</v>
      </c>
      <c r="B400" s="47" t="s">
        <v>3742</v>
      </c>
      <c r="C400" s="45" t="s">
        <v>5077</v>
      </c>
      <c r="D400" s="47" t="s">
        <v>3743</v>
      </c>
      <c r="E400" s="46">
        <v>1</v>
      </c>
      <c r="F400" s="52">
        <v>399</v>
      </c>
      <c r="G400" s="47" t="s">
        <v>4244</v>
      </c>
      <c r="H400" s="44" t="s">
        <v>4245</v>
      </c>
    </row>
    <row r="401" spans="1:9" x14ac:dyDescent="0.25">
      <c r="A401" s="40">
        <v>400</v>
      </c>
      <c r="B401" s="47" t="s">
        <v>3294</v>
      </c>
      <c r="C401" s="45" t="s">
        <v>4713</v>
      </c>
      <c r="D401" s="47" t="s">
        <v>3295</v>
      </c>
      <c r="E401" s="46">
        <v>1</v>
      </c>
      <c r="F401" s="52">
        <v>400</v>
      </c>
      <c r="G401" s="47" t="s">
        <v>694</v>
      </c>
      <c r="H401" s="44" t="s">
        <v>1367</v>
      </c>
    </row>
    <row r="402" spans="1:9" x14ac:dyDescent="0.25">
      <c r="A402" s="40">
        <v>401</v>
      </c>
      <c r="B402" s="47" t="s">
        <v>692</v>
      </c>
      <c r="C402" s="45" t="s">
        <v>4714</v>
      </c>
      <c r="D402" s="47" t="s">
        <v>693</v>
      </c>
      <c r="E402" s="46">
        <v>1</v>
      </c>
      <c r="F402" s="52">
        <v>401</v>
      </c>
      <c r="G402" s="47" t="s">
        <v>694</v>
      </c>
      <c r="H402" s="44" t="s">
        <v>1367</v>
      </c>
    </row>
    <row r="403" spans="1:9" x14ac:dyDescent="0.25">
      <c r="A403" s="40">
        <v>402</v>
      </c>
      <c r="B403" s="47" t="s">
        <v>695</v>
      </c>
      <c r="C403" s="45" t="s">
        <v>4715</v>
      </c>
      <c r="D403" s="47" t="s">
        <v>696</v>
      </c>
      <c r="E403" s="46">
        <v>1</v>
      </c>
      <c r="F403" s="52">
        <v>402</v>
      </c>
      <c r="G403" s="47" t="s">
        <v>694</v>
      </c>
      <c r="H403" s="44" t="s">
        <v>1367</v>
      </c>
    </row>
    <row r="404" spans="1:9" x14ac:dyDescent="0.25">
      <c r="A404" s="40">
        <v>403</v>
      </c>
      <c r="B404" s="47" t="s">
        <v>697</v>
      </c>
      <c r="C404" s="45" t="s">
        <v>4716</v>
      </c>
      <c r="D404" s="47" t="s">
        <v>698</v>
      </c>
      <c r="E404" s="46">
        <v>2</v>
      </c>
      <c r="F404" s="52">
        <v>403</v>
      </c>
      <c r="G404" s="47" t="s">
        <v>694</v>
      </c>
      <c r="H404" s="44" t="s">
        <v>1367</v>
      </c>
    </row>
    <row r="405" spans="1:9" x14ac:dyDescent="0.25">
      <c r="A405" s="40">
        <v>404</v>
      </c>
      <c r="B405" s="47" t="s">
        <v>699</v>
      </c>
      <c r="C405" s="45" t="s">
        <v>4717</v>
      </c>
      <c r="D405" s="47" t="s">
        <v>700</v>
      </c>
      <c r="E405" s="46">
        <v>2</v>
      </c>
      <c r="F405" s="52">
        <v>404</v>
      </c>
      <c r="G405" s="47" t="s">
        <v>694</v>
      </c>
      <c r="H405" s="44" t="s">
        <v>1367</v>
      </c>
    </row>
    <row r="406" spans="1:9" x14ac:dyDescent="0.25">
      <c r="A406" s="40">
        <v>405</v>
      </c>
      <c r="B406" s="47" t="s">
        <v>3296</v>
      </c>
      <c r="C406" s="45" t="s">
        <v>4718</v>
      </c>
      <c r="D406" s="47" t="s">
        <v>3297</v>
      </c>
      <c r="E406" s="46">
        <v>1</v>
      </c>
      <c r="F406" s="52">
        <v>405</v>
      </c>
      <c r="G406" s="47" t="s">
        <v>694</v>
      </c>
      <c r="H406" s="44" t="s">
        <v>1367</v>
      </c>
    </row>
    <row r="407" spans="1:9" x14ac:dyDescent="0.25">
      <c r="A407" s="40">
        <v>406</v>
      </c>
      <c r="B407" s="47" t="s">
        <v>3298</v>
      </c>
      <c r="C407" s="45" t="s">
        <v>4719</v>
      </c>
      <c r="D407" s="47" t="s">
        <v>3299</v>
      </c>
      <c r="E407" s="46">
        <v>1</v>
      </c>
      <c r="F407" s="52">
        <v>406</v>
      </c>
      <c r="G407" s="47" t="s">
        <v>694</v>
      </c>
      <c r="H407" s="44" t="s">
        <v>1367</v>
      </c>
    </row>
    <row r="408" spans="1:9" x14ac:dyDescent="0.25">
      <c r="A408" s="40">
        <v>407</v>
      </c>
      <c r="B408" s="47" t="s">
        <v>3300</v>
      </c>
      <c r="C408" s="45" t="s">
        <v>4720</v>
      </c>
      <c r="D408" s="47" t="s">
        <v>3301</v>
      </c>
      <c r="E408" s="46">
        <v>1</v>
      </c>
      <c r="F408" s="52">
        <v>407</v>
      </c>
      <c r="G408" s="47" t="s">
        <v>694</v>
      </c>
      <c r="H408" s="44" t="s">
        <v>1367</v>
      </c>
    </row>
    <row r="409" spans="1:9" x14ac:dyDescent="0.25">
      <c r="A409" s="40">
        <v>408</v>
      </c>
      <c r="B409" s="47" t="s">
        <v>701</v>
      </c>
      <c r="C409" s="45" t="s">
        <v>4721</v>
      </c>
      <c r="D409" s="47" t="s">
        <v>702</v>
      </c>
      <c r="E409" s="46">
        <v>1</v>
      </c>
      <c r="F409" s="52">
        <v>408</v>
      </c>
      <c r="G409" s="47" t="s">
        <v>694</v>
      </c>
      <c r="H409" s="44" t="s">
        <v>1367</v>
      </c>
    </row>
    <row r="410" spans="1:9" x14ac:dyDescent="0.25">
      <c r="A410" s="40">
        <v>409</v>
      </c>
      <c r="B410" s="47" t="s">
        <v>703</v>
      </c>
      <c r="C410" s="45" t="s">
        <v>4722</v>
      </c>
      <c r="D410" s="47" t="s">
        <v>704</v>
      </c>
      <c r="E410" s="46">
        <v>2</v>
      </c>
      <c r="F410" s="52">
        <v>409</v>
      </c>
      <c r="G410" s="47" t="s">
        <v>694</v>
      </c>
      <c r="H410" s="44" t="s">
        <v>1367</v>
      </c>
    </row>
    <row r="411" spans="1:9" x14ac:dyDescent="0.25">
      <c r="A411" s="40">
        <v>410</v>
      </c>
      <c r="B411" s="47" t="s">
        <v>3302</v>
      </c>
      <c r="C411" s="45" t="s">
        <v>4723</v>
      </c>
      <c r="D411" s="47" t="s">
        <v>3303</v>
      </c>
      <c r="E411" s="46">
        <v>1</v>
      </c>
      <c r="F411" s="52">
        <v>410</v>
      </c>
      <c r="G411" s="47" t="s">
        <v>694</v>
      </c>
      <c r="H411" s="44" t="s">
        <v>1367</v>
      </c>
    </row>
    <row r="412" spans="1:9" x14ac:dyDescent="0.25">
      <c r="A412" s="40">
        <v>411</v>
      </c>
      <c r="B412" s="47" t="s">
        <v>705</v>
      </c>
      <c r="C412" s="45" t="s">
        <v>4724</v>
      </c>
      <c r="D412" s="47" t="s">
        <v>706</v>
      </c>
      <c r="E412" s="46">
        <v>1</v>
      </c>
      <c r="F412" s="52">
        <v>411</v>
      </c>
      <c r="G412" s="47" t="s">
        <v>694</v>
      </c>
      <c r="H412" s="44" t="s">
        <v>1367</v>
      </c>
    </row>
    <row r="413" spans="1:9" x14ac:dyDescent="0.25">
      <c r="A413" s="40">
        <v>412</v>
      </c>
      <c r="B413" s="47" t="s">
        <v>3304</v>
      </c>
      <c r="C413" s="45" t="s">
        <v>4725</v>
      </c>
      <c r="D413" s="47" t="s">
        <v>3305</v>
      </c>
      <c r="E413" s="46">
        <v>1</v>
      </c>
      <c r="F413" s="52">
        <v>412</v>
      </c>
      <c r="G413" s="47" t="s">
        <v>694</v>
      </c>
      <c r="H413" s="44" t="s">
        <v>1367</v>
      </c>
    </row>
    <row r="414" spans="1:9" x14ac:dyDescent="0.25">
      <c r="A414" s="40">
        <v>413</v>
      </c>
      <c r="B414" s="47" t="s">
        <v>707</v>
      </c>
      <c r="C414" s="45" t="s">
        <v>4726</v>
      </c>
      <c r="D414" s="47" t="s">
        <v>708</v>
      </c>
      <c r="E414" s="46">
        <v>1</v>
      </c>
      <c r="F414" s="52">
        <v>413</v>
      </c>
      <c r="G414" s="47" t="s">
        <v>694</v>
      </c>
      <c r="H414" s="44" t="s">
        <v>1367</v>
      </c>
    </row>
    <row r="415" spans="1:9" x14ac:dyDescent="0.25">
      <c r="A415" s="40">
        <v>414</v>
      </c>
      <c r="B415" s="47" t="s">
        <v>3306</v>
      </c>
      <c r="C415" s="45" t="s">
        <v>4727</v>
      </c>
      <c r="D415" s="47" t="s">
        <v>3307</v>
      </c>
      <c r="E415" s="46">
        <v>1</v>
      </c>
      <c r="F415" s="52">
        <v>414</v>
      </c>
      <c r="G415" s="47" t="s">
        <v>694</v>
      </c>
      <c r="H415" s="44" t="s">
        <v>1367</v>
      </c>
    </row>
    <row r="416" spans="1:9" x14ac:dyDescent="0.25">
      <c r="A416" s="40">
        <v>415</v>
      </c>
      <c r="B416" s="48" t="s">
        <v>3308</v>
      </c>
      <c r="C416" s="45" t="s">
        <v>4728</v>
      </c>
      <c r="D416" s="48" t="s">
        <v>3309</v>
      </c>
      <c r="E416" s="46">
        <v>1</v>
      </c>
      <c r="F416" s="52">
        <v>415</v>
      </c>
      <c r="G416" s="48" t="s">
        <v>694</v>
      </c>
      <c r="H416" s="44" t="s">
        <v>1367</v>
      </c>
      <c r="I416" s="49"/>
    </row>
    <row r="417" spans="1:9" x14ac:dyDescent="0.25">
      <c r="A417" s="40">
        <v>416</v>
      </c>
      <c r="B417" s="48" t="s">
        <v>709</v>
      </c>
      <c r="C417" s="45" t="s">
        <v>5130</v>
      </c>
      <c r="D417" s="48" t="s">
        <v>710</v>
      </c>
      <c r="E417" s="46">
        <v>1</v>
      </c>
      <c r="F417" s="52">
        <v>416</v>
      </c>
      <c r="G417" s="48" t="s">
        <v>711</v>
      </c>
      <c r="H417" s="44" t="s">
        <v>1368</v>
      </c>
      <c r="I417" s="49"/>
    </row>
    <row r="418" spans="1:9" x14ac:dyDescent="0.25">
      <c r="A418" s="40">
        <v>417</v>
      </c>
      <c r="B418" s="48" t="s">
        <v>712</v>
      </c>
      <c r="C418" s="45" t="s">
        <v>4729</v>
      </c>
      <c r="D418" s="48" t="s">
        <v>713</v>
      </c>
      <c r="E418" s="46">
        <v>1</v>
      </c>
      <c r="F418" s="52">
        <v>417</v>
      </c>
      <c r="G418" s="48" t="s">
        <v>714</v>
      </c>
      <c r="H418" s="44" t="s">
        <v>1369</v>
      </c>
      <c r="I418" s="49"/>
    </row>
    <row r="419" spans="1:9" x14ac:dyDescent="0.25">
      <c r="A419" s="40">
        <v>418</v>
      </c>
      <c r="B419" s="48" t="s">
        <v>715</v>
      </c>
      <c r="C419" s="45" t="s">
        <v>4730</v>
      </c>
      <c r="D419" s="48" t="s">
        <v>716</v>
      </c>
      <c r="E419" s="46">
        <v>1</v>
      </c>
      <c r="F419" s="52">
        <v>418</v>
      </c>
      <c r="G419" s="48" t="s">
        <v>714</v>
      </c>
      <c r="H419" s="44" t="s">
        <v>1369</v>
      </c>
      <c r="I419" s="49"/>
    </row>
    <row r="420" spans="1:9" x14ac:dyDescent="0.25">
      <c r="A420" s="40">
        <v>419</v>
      </c>
      <c r="B420" s="47" t="s">
        <v>717</v>
      </c>
      <c r="C420" s="45" t="s">
        <v>4731</v>
      </c>
      <c r="D420" s="47" t="s">
        <v>3310</v>
      </c>
      <c r="E420" s="46">
        <v>1</v>
      </c>
      <c r="F420" s="52">
        <v>419</v>
      </c>
      <c r="G420" s="47" t="s">
        <v>714</v>
      </c>
      <c r="H420" s="44" t="s">
        <v>1369</v>
      </c>
    </row>
    <row r="421" spans="1:9" x14ac:dyDescent="0.25">
      <c r="A421" s="40">
        <v>420</v>
      </c>
      <c r="B421" s="47" t="s">
        <v>718</v>
      </c>
      <c r="C421" s="45" t="s">
        <v>4732</v>
      </c>
      <c r="D421" s="47" t="s">
        <v>719</v>
      </c>
      <c r="E421" s="46">
        <v>1</v>
      </c>
      <c r="F421" s="52">
        <v>420</v>
      </c>
      <c r="G421" s="47" t="s">
        <v>714</v>
      </c>
      <c r="H421" s="44" t="s">
        <v>1369</v>
      </c>
    </row>
    <row r="422" spans="1:9" x14ac:dyDescent="0.25">
      <c r="A422" s="40">
        <v>421</v>
      </c>
      <c r="B422" s="47" t="s">
        <v>720</v>
      </c>
      <c r="C422" s="45" t="s">
        <v>4733</v>
      </c>
      <c r="D422" s="47" t="s">
        <v>721</v>
      </c>
      <c r="E422" s="46">
        <v>1</v>
      </c>
      <c r="F422" s="52">
        <v>421</v>
      </c>
      <c r="G422" s="47" t="s">
        <v>722</v>
      </c>
      <c r="H422" s="44" t="s">
        <v>1370</v>
      </c>
    </row>
    <row r="423" spans="1:9" x14ac:dyDescent="0.25">
      <c r="A423" s="40">
        <v>422</v>
      </c>
      <c r="B423" s="48" t="s">
        <v>3311</v>
      </c>
      <c r="C423" s="45" t="s">
        <v>4734</v>
      </c>
      <c r="D423" s="48" t="s">
        <v>3312</v>
      </c>
      <c r="E423" s="46">
        <v>1</v>
      </c>
      <c r="F423" s="52">
        <v>422</v>
      </c>
      <c r="G423" s="48" t="s">
        <v>4059</v>
      </c>
      <c r="H423" s="44" t="s">
        <v>4060</v>
      </c>
      <c r="I423" s="49"/>
    </row>
    <row r="424" spans="1:9" x14ac:dyDescent="0.25">
      <c r="A424" s="40">
        <v>423</v>
      </c>
      <c r="B424" s="48" t="s">
        <v>3313</v>
      </c>
      <c r="C424" s="45" t="s">
        <v>4735</v>
      </c>
      <c r="D424" s="48" t="s">
        <v>3314</v>
      </c>
      <c r="E424" s="46">
        <v>1</v>
      </c>
      <c r="F424" s="52">
        <v>423</v>
      </c>
      <c r="G424" s="48" t="s">
        <v>4061</v>
      </c>
      <c r="H424" s="44" t="s">
        <v>4062</v>
      </c>
      <c r="I424" s="49"/>
    </row>
    <row r="425" spans="1:9" x14ac:dyDescent="0.25">
      <c r="A425" s="40">
        <v>424</v>
      </c>
      <c r="B425" s="47" t="s">
        <v>723</v>
      </c>
      <c r="C425" s="45" t="s">
        <v>5145</v>
      </c>
      <c r="D425" s="47" t="s">
        <v>724</v>
      </c>
      <c r="E425" s="46">
        <v>2</v>
      </c>
      <c r="F425" s="52">
        <v>424</v>
      </c>
      <c r="G425" s="47" t="s">
        <v>725</v>
      </c>
      <c r="H425" s="44" t="s">
        <v>1371</v>
      </c>
    </row>
    <row r="426" spans="1:9" x14ac:dyDescent="0.25">
      <c r="A426" s="40">
        <v>425</v>
      </c>
      <c r="B426" s="47" t="s">
        <v>726</v>
      </c>
      <c r="C426" s="45" t="s">
        <v>5146</v>
      </c>
      <c r="D426" s="47" t="s">
        <v>727</v>
      </c>
      <c r="E426" s="46">
        <v>2</v>
      </c>
      <c r="F426" s="52">
        <v>425</v>
      </c>
      <c r="G426" s="47" t="s">
        <v>725</v>
      </c>
      <c r="H426" s="44" t="s">
        <v>1371</v>
      </c>
    </row>
    <row r="427" spans="1:9" x14ac:dyDescent="0.25">
      <c r="A427" s="40">
        <v>426</v>
      </c>
      <c r="B427" s="47" t="s">
        <v>728</v>
      </c>
      <c r="C427" s="45" t="s">
        <v>5147</v>
      </c>
      <c r="D427" s="47" t="s">
        <v>729</v>
      </c>
      <c r="E427" s="46">
        <v>2</v>
      </c>
      <c r="F427" s="52">
        <v>426</v>
      </c>
      <c r="G427" s="47" t="s">
        <v>725</v>
      </c>
      <c r="H427" s="44" t="s">
        <v>1371</v>
      </c>
    </row>
    <row r="428" spans="1:9" x14ac:dyDescent="0.25">
      <c r="A428" s="40">
        <v>427</v>
      </c>
      <c r="B428" s="47" t="s">
        <v>730</v>
      </c>
      <c r="C428" s="45" t="s">
        <v>5148</v>
      </c>
      <c r="D428" s="47" t="s">
        <v>731</v>
      </c>
      <c r="E428" s="46">
        <v>2</v>
      </c>
      <c r="F428" s="52">
        <v>427</v>
      </c>
      <c r="G428" s="47" t="s">
        <v>725</v>
      </c>
      <c r="H428" s="44" t="s">
        <v>1371</v>
      </c>
    </row>
    <row r="429" spans="1:9" x14ac:dyDescent="0.25">
      <c r="A429" s="40">
        <v>428</v>
      </c>
      <c r="B429" s="47" t="s">
        <v>732</v>
      </c>
      <c r="C429" s="45" t="s">
        <v>5149</v>
      </c>
      <c r="D429" s="47" t="s">
        <v>733</v>
      </c>
      <c r="E429" s="46">
        <v>2</v>
      </c>
      <c r="F429" s="52">
        <v>428</v>
      </c>
      <c r="G429" s="47" t="s">
        <v>725</v>
      </c>
      <c r="H429" s="44" t="s">
        <v>1371</v>
      </c>
    </row>
    <row r="430" spans="1:9" x14ac:dyDescent="0.25">
      <c r="A430" s="40">
        <v>429</v>
      </c>
      <c r="B430" s="47" t="s">
        <v>734</v>
      </c>
      <c r="C430" s="45" t="s">
        <v>5264</v>
      </c>
      <c r="D430" s="47" t="s">
        <v>735</v>
      </c>
      <c r="E430" s="46">
        <v>1</v>
      </c>
      <c r="F430" s="52">
        <v>429</v>
      </c>
      <c r="G430" s="47" t="s">
        <v>736</v>
      </c>
      <c r="H430" s="44" t="s">
        <v>1372</v>
      </c>
    </row>
    <row r="431" spans="1:9" x14ac:dyDescent="0.25">
      <c r="A431" s="40">
        <v>430</v>
      </c>
      <c r="B431" s="47" t="s">
        <v>3815</v>
      </c>
      <c r="C431" s="45" t="s">
        <v>5180</v>
      </c>
      <c r="D431" s="47" t="s">
        <v>3816</v>
      </c>
      <c r="E431" s="46">
        <v>1</v>
      </c>
      <c r="F431" s="52">
        <v>430</v>
      </c>
      <c r="G431" s="47" t="s">
        <v>739</v>
      </c>
      <c r="H431" s="44" t="s">
        <v>4262</v>
      </c>
    </row>
    <row r="432" spans="1:9" x14ac:dyDescent="0.25">
      <c r="A432" s="40">
        <v>431</v>
      </c>
      <c r="B432" s="47" t="s">
        <v>737</v>
      </c>
      <c r="C432" s="45" t="s">
        <v>5389</v>
      </c>
      <c r="D432" s="47" t="s">
        <v>738</v>
      </c>
      <c r="E432" s="46">
        <v>1</v>
      </c>
      <c r="F432" s="52">
        <v>431</v>
      </c>
      <c r="G432" s="47" t="s">
        <v>739</v>
      </c>
      <c r="H432" s="44" t="s">
        <v>4262</v>
      </c>
    </row>
    <row r="433" spans="1:8" x14ac:dyDescent="0.25">
      <c r="A433" s="40">
        <v>432</v>
      </c>
      <c r="B433" s="47" t="s">
        <v>740</v>
      </c>
      <c r="C433" s="45" t="s">
        <v>5390</v>
      </c>
      <c r="D433" s="47" t="s">
        <v>741</v>
      </c>
      <c r="E433" s="46">
        <v>1</v>
      </c>
      <c r="F433" s="52">
        <v>432</v>
      </c>
      <c r="G433" s="47" t="s">
        <v>739</v>
      </c>
      <c r="H433" s="44" t="s">
        <v>4262</v>
      </c>
    </row>
    <row r="434" spans="1:8" x14ac:dyDescent="0.25">
      <c r="A434" s="40">
        <v>433</v>
      </c>
      <c r="B434" s="47" t="s">
        <v>742</v>
      </c>
      <c r="C434" s="45" t="s">
        <v>5391</v>
      </c>
      <c r="D434" s="47" t="s">
        <v>743</v>
      </c>
      <c r="E434" s="46">
        <v>1</v>
      </c>
      <c r="F434" s="52">
        <v>433</v>
      </c>
      <c r="G434" s="47" t="s">
        <v>739</v>
      </c>
      <c r="H434" s="44" t="s">
        <v>4262</v>
      </c>
    </row>
    <row r="435" spans="1:8" x14ac:dyDescent="0.25">
      <c r="A435" s="40">
        <v>434</v>
      </c>
      <c r="B435" s="47" t="s">
        <v>744</v>
      </c>
      <c r="C435" s="45" t="s">
        <v>5392</v>
      </c>
      <c r="D435" s="47" t="s">
        <v>745</v>
      </c>
      <c r="E435" s="46">
        <v>1</v>
      </c>
      <c r="F435" s="52">
        <v>434</v>
      </c>
      <c r="G435" s="47" t="s">
        <v>739</v>
      </c>
      <c r="H435" s="44" t="s">
        <v>4262</v>
      </c>
    </row>
    <row r="436" spans="1:8" x14ac:dyDescent="0.25">
      <c r="A436" s="40">
        <v>435</v>
      </c>
      <c r="B436" s="47" t="s">
        <v>746</v>
      </c>
      <c r="C436" s="45" t="s">
        <v>5296</v>
      </c>
      <c r="D436" s="47" t="s">
        <v>3870</v>
      </c>
      <c r="E436" s="46">
        <v>4</v>
      </c>
      <c r="F436" s="52">
        <v>435</v>
      </c>
      <c r="G436" s="47" t="s">
        <v>4264</v>
      </c>
      <c r="H436" s="44" t="s">
        <v>4265</v>
      </c>
    </row>
    <row r="437" spans="1:8" x14ac:dyDescent="0.25">
      <c r="A437" s="40">
        <v>436</v>
      </c>
      <c r="B437" s="47" t="s">
        <v>3316</v>
      </c>
      <c r="C437" s="45" t="s">
        <v>4737</v>
      </c>
      <c r="D437" s="47" t="s">
        <v>3317</v>
      </c>
      <c r="E437" s="46">
        <v>1</v>
      </c>
      <c r="F437" s="52">
        <v>436</v>
      </c>
      <c r="G437" s="47" t="s">
        <v>4063</v>
      </c>
      <c r="H437" s="44" t="s">
        <v>4064</v>
      </c>
    </row>
    <row r="438" spans="1:8" x14ac:dyDescent="0.25">
      <c r="A438" s="40">
        <v>437</v>
      </c>
      <c r="B438" s="47" t="s">
        <v>3318</v>
      </c>
      <c r="C438" s="45" t="s">
        <v>4738</v>
      </c>
      <c r="D438" s="47" t="s">
        <v>3319</v>
      </c>
      <c r="E438" s="46">
        <v>1</v>
      </c>
      <c r="F438" s="52">
        <v>437</v>
      </c>
      <c r="G438" s="47" t="s">
        <v>4063</v>
      </c>
      <c r="H438" s="44" t="s">
        <v>4064</v>
      </c>
    </row>
    <row r="439" spans="1:8" x14ac:dyDescent="0.25">
      <c r="A439" s="40">
        <v>438</v>
      </c>
      <c r="B439" s="47" t="s">
        <v>3320</v>
      </c>
      <c r="C439" s="45" t="s">
        <v>4739</v>
      </c>
      <c r="D439" s="47" t="s">
        <v>3321</v>
      </c>
      <c r="E439" s="46">
        <v>1</v>
      </c>
      <c r="F439" s="52">
        <v>438</v>
      </c>
      <c r="G439" s="47" t="s">
        <v>4063</v>
      </c>
      <c r="H439" s="44" t="s">
        <v>4064</v>
      </c>
    </row>
    <row r="440" spans="1:8" x14ac:dyDescent="0.25">
      <c r="A440" s="40">
        <v>439</v>
      </c>
      <c r="B440" s="47" t="s">
        <v>3322</v>
      </c>
      <c r="C440" s="45" t="s">
        <v>4740</v>
      </c>
      <c r="D440" s="47" t="s">
        <v>3323</v>
      </c>
      <c r="E440" s="46">
        <v>1</v>
      </c>
      <c r="F440" s="52">
        <v>439</v>
      </c>
      <c r="G440" s="47" t="s">
        <v>4063</v>
      </c>
      <c r="H440" s="44" t="s">
        <v>4064</v>
      </c>
    </row>
    <row r="441" spans="1:8" x14ac:dyDescent="0.25">
      <c r="A441" s="40">
        <v>440</v>
      </c>
      <c r="B441" s="47" t="s">
        <v>3599</v>
      </c>
      <c r="C441" s="45" t="s">
        <v>4960</v>
      </c>
      <c r="D441" s="47" t="s">
        <v>3600</v>
      </c>
      <c r="E441" s="46">
        <v>1</v>
      </c>
      <c r="F441" s="52">
        <v>440</v>
      </c>
      <c r="G441" s="47" t="s">
        <v>4214</v>
      </c>
      <c r="H441" s="44" t="s">
        <v>4215</v>
      </c>
    </row>
    <row r="442" spans="1:8" x14ac:dyDescent="0.25">
      <c r="A442" s="40">
        <v>441</v>
      </c>
      <c r="B442" s="47" t="s">
        <v>3601</v>
      </c>
      <c r="C442" s="45" t="s">
        <v>4961</v>
      </c>
      <c r="D442" s="47" t="s">
        <v>3602</v>
      </c>
      <c r="E442" s="46">
        <v>1</v>
      </c>
      <c r="F442" s="52">
        <v>441</v>
      </c>
      <c r="G442" s="47" t="s">
        <v>4214</v>
      </c>
      <c r="H442" s="44" t="s">
        <v>4215</v>
      </c>
    </row>
    <row r="443" spans="1:8" x14ac:dyDescent="0.25">
      <c r="A443" s="40">
        <v>442</v>
      </c>
      <c r="B443" s="47" t="s">
        <v>3603</v>
      </c>
      <c r="C443" s="45" t="s">
        <v>4962</v>
      </c>
      <c r="D443" s="47" t="s">
        <v>3604</v>
      </c>
      <c r="E443" s="46">
        <v>1</v>
      </c>
      <c r="F443" s="52">
        <v>442</v>
      </c>
      <c r="G443" s="47" t="s">
        <v>4214</v>
      </c>
      <c r="H443" s="44" t="s">
        <v>4215</v>
      </c>
    </row>
    <row r="444" spans="1:8" x14ac:dyDescent="0.25">
      <c r="A444" s="40">
        <v>443</v>
      </c>
      <c r="B444" s="47" t="s">
        <v>747</v>
      </c>
      <c r="C444" s="45" t="s">
        <v>4741</v>
      </c>
      <c r="D444" s="47" t="s">
        <v>748</v>
      </c>
      <c r="E444" s="46">
        <v>2</v>
      </c>
      <c r="F444" s="52">
        <v>443</v>
      </c>
      <c r="G444" s="47" t="s">
        <v>749</v>
      </c>
      <c r="H444" s="44" t="s">
        <v>1373</v>
      </c>
    </row>
    <row r="445" spans="1:8" x14ac:dyDescent="0.25">
      <c r="A445" s="40">
        <v>444</v>
      </c>
      <c r="B445" s="47" t="s">
        <v>750</v>
      </c>
      <c r="C445" s="45" t="s">
        <v>4742</v>
      </c>
      <c r="D445" s="47" t="s">
        <v>751</v>
      </c>
      <c r="E445" s="46">
        <v>2</v>
      </c>
      <c r="F445" s="52">
        <v>444</v>
      </c>
      <c r="G445" s="47" t="s">
        <v>749</v>
      </c>
      <c r="H445" s="44" t="s">
        <v>1373</v>
      </c>
    </row>
    <row r="446" spans="1:8" x14ac:dyDescent="0.25">
      <c r="A446" s="40">
        <v>445</v>
      </c>
      <c r="B446" s="47" t="s">
        <v>752</v>
      </c>
      <c r="C446" s="45" t="s">
        <v>4743</v>
      </c>
      <c r="D446" s="47" t="s">
        <v>753</v>
      </c>
      <c r="E446" s="46">
        <v>2</v>
      </c>
      <c r="F446" s="52">
        <v>445</v>
      </c>
      <c r="G446" s="47" t="s">
        <v>749</v>
      </c>
      <c r="H446" s="44" t="s">
        <v>1373</v>
      </c>
    </row>
    <row r="447" spans="1:8" x14ac:dyDescent="0.25">
      <c r="A447" s="40">
        <v>446</v>
      </c>
      <c r="B447" s="47" t="s">
        <v>754</v>
      </c>
      <c r="C447" s="45" t="s">
        <v>4744</v>
      </c>
      <c r="D447" s="47" t="s">
        <v>755</v>
      </c>
      <c r="E447" s="46">
        <v>2</v>
      </c>
      <c r="F447" s="52">
        <v>446</v>
      </c>
      <c r="G447" s="47" t="s">
        <v>749</v>
      </c>
      <c r="H447" s="44" t="s">
        <v>1373</v>
      </c>
    </row>
    <row r="448" spans="1:8" x14ac:dyDescent="0.25">
      <c r="A448" s="40">
        <v>447</v>
      </c>
      <c r="B448" s="47" t="s">
        <v>756</v>
      </c>
      <c r="C448" s="45" t="s">
        <v>4745</v>
      </c>
      <c r="D448" s="47" t="s">
        <v>757</v>
      </c>
      <c r="E448" s="46">
        <v>2</v>
      </c>
      <c r="F448" s="52">
        <v>447</v>
      </c>
      <c r="G448" s="47" t="s">
        <v>749</v>
      </c>
      <c r="H448" s="44" t="s">
        <v>1373</v>
      </c>
    </row>
    <row r="449" spans="1:8" x14ac:dyDescent="0.25">
      <c r="A449" s="40">
        <v>448</v>
      </c>
      <c r="B449" s="47" t="s">
        <v>758</v>
      </c>
      <c r="C449" s="45" t="s">
        <v>4746</v>
      </c>
      <c r="D449" s="47" t="s">
        <v>759</v>
      </c>
      <c r="E449" s="46">
        <v>2</v>
      </c>
      <c r="F449" s="52">
        <v>448</v>
      </c>
      <c r="G449" s="47" t="s">
        <v>749</v>
      </c>
      <c r="H449" s="44" t="s">
        <v>1373</v>
      </c>
    </row>
    <row r="450" spans="1:8" x14ac:dyDescent="0.25">
      <c r="A450" s="40">
        <v>449</v>
      </c>
      <c r="B450" s="47" t="s">
        <v>3553</v>
      </c>
      <c r="C450" s="45" t="s">
        <v>4929</v>
      </c>
      <c r="D450" s="47" t="s">
        <v>3554</v>
      </c>
      <c r="E450" s="46">
        <v>1</v>
      </c>
      <c r="F450" s="52">
        <v>449</v>
      </c>
      <c r="G450" s="47" t="s">
        <v>749</v>
      </c>
      <c r="H450" s="44" t="s">
        <v>1373</v>
      </c>
    </row>
    <row r="451" spans="1:8" x14ac:dyDescent="0.25">
      <c r="A451" s="40">
        <v>450</v>
      </c>
      <c r="B451" s="47" t="s">
        <v>3555</v>
      </c>
      <c r="C451" s="45" t="s">
        <v>4930</v>
      </c>
      <c r="D451" s="47" t="s">
        <v>3556</v>
      </c>
      <c r="E451" s="46">
        <v>1</v>
      </c>
      <c r="F451" s="52">
        <v>450</v>
      </c>
      <c r="G451" s="47" t="s">
        <v>749</v>
      </c>
      <c r="H451" s="44" t="s">
        <v>1373</v>
      </c>
    </row>
    <row r="452" spans="1:8" x14ac:dyDescent="0.25">
      <c r="A452" s="40">
        <v>451</v>
      </c>
      <c r="B452" s="47" t="s">
        <v>760</v>
      </c>
      <c r="C452" s="45" t="s">
        <v>5109</v>
      </c>
      <c r="D452" s="47" t="s">
        <v>761</v>
      </c>
      <c r="E452" s="46">
        <v>2</v>
      </c>
      <c r="F452" s="52">
        <v>451</v>
      </c>
      <c r="G452" s="47" t="s">
        <v>749</v>
      </c>
      <c r="H452" s="44" t="s">
        <v>1373</v>
      </c>
    </row>
    <row r="453" spans="1:8" x14ac:dyDescent="0.25">
      <c r="A453" s="40">
        <v>452</v>
      </c>
      <c r="B453" s="47" t="s">
        <v>3817</v>
      </c>
      <c r="C453" s="45" t="s">
        <v>5183</v>
      </c>
      <c r="D453" s="47" t="s">
        <v>3818</v>
      </c>
      <c r="E453" s="46">
        <v>1</v>
      </c>
      <c r="F453" s="52">
        <v>452</v>
      </c>
      <c r="G453" s="47" t="s">
        <v>749</v>
      </c>
      <c r="H453" s="44" t="s">
        <v>1373</v>
      </c>
    </row>
    <row r="454" spans="1:8" x14ac:dyDescent="0.25">
      <c r="A454" s="40">
        <v>453</v>
      </c>
      <c r="B454" s="47" t="s">
        <v>3819</v>
      </c>
      <c r="C454" s="45" t="s">
        <v>5184</v>
      </c>
      <c r="D454" s="47" t="s">
        <v>3820</v>
      </c>
      <c r="E454" s="46">
        <v>1</v>
      </c>
      <c r="F454" s="52">
        <v>453</v>
      </c>
      <c r="G454" s="47" t="s">
        <v>749</v>
      </c>
      <c r="H454" s="44" t="s">
        <v>1373</v>
      </c>
    </row>
    <row r="455" spans="1:8" x14ac:dyDescent="0.25">
      <c r="A455" s="40">
        <v>454</v>
      </c>
      <c r="B455" s="47" t="s">
        <v>3823</v>
      </c>
      <c r="C455" s="45" t="s">
        <v>5188</v>
      </c>
      <c r="D455" s="47" t="s">
        <v>3556</v>
      </c>
      <c r="E455" s="46">
        <v>1</v>
      </c>
      <c r="F455" s="52">
        <v>454</v>
      </c>
      <c r="G455" s="47" t="s">
        <v>749</v>
      </c>
      <c r="H455" s="44" t="s">
        <v>1373</v>
      </c>
    </row>
    <row r="456" spans="1:8" x14ac:dyDescent="0.25">
      <c r="A456" s="40">
        <v>455</v>
      </c>
      <c r="B456" s="47" t="s">
        <v>3124</v>
      </c>
      <c r="C456" s="45" t="s">
        <v>5414</v>
      </c>
      <c r="D456" s="47" t="s">
        <v>3962</v>
      </c>
      <c r="E456" s="46">
        <v>2</v>
      </c>
      <c r="F456" s="52">
        <v>455</v>
      </c>
      <c r="G456" s="47" t="s">
        <v>749</v>
      </c>
      <c r="H456" s="44" t="s">
        <v>1373</v>
      </c>
    </row>
    <row r="457" spans="1:8" x14ac:dyDescent="0.25">
      <c r="A457" s="40">
        <v>456</v>
      </c>
      <c r="B457" s="47" t="s">
        <v>762</v>
      </c>
      <c r="C457" s="45" t="s">
        <v>5157</v>
      </c>
      <c r="D457" s="47" t="s">
        <v>763</v>
      </c>
      <c r="E457" s="46">
        <v>1</v>
      </c>
      <c r="F457" s="52">
        <v>456</v>
      </c>
      <c r="G457" s="47" t="s">
        <v>764</v>
      </c>
      <c r="H457" s="44" t="s">
        <v>1374</v>
      </c>
    </row>
    <row r="458" spans="1:8" x14ac:dyDescent="0.25">
      <c r="A458" s="40">
        <v>457</v>
      </c>
      <c r="B458" s="47" t="s">
        <v>3324</v>
      </c>
      <c r="C458" s="45" t="s">
        <v>4747</v>
      </c>
      <c r="D458" s="47" t="s">
        <v>3325</v>
      </c>
      <c r="E458" s="46">
        <v>1</v>
      </c>
      <c r="F458" s="52">
        <v>457</v>
      </c>
      <c r="G458" s="47" t="s">
        <v>4065</v>
      </c>
      <c r="H458" s="44" t="s">
        <v>4066</v>
      </c>
    </row>
    <row r="459" spans="1:8" x14ac:dyDescent="0.25">
      <c r="A459" s="40">
        <v>458</v>
      </c>
      <c r="B459" s="47" t="s">
        <v>3326</v>
      </c>
      <c r="C459" s="45" t="s">
        <v>4748</v>
      </c>
      <c r="D459" s="47" t="s">
        <v>3327</v>
      </c>
      <c r="E459" s="46">
        <v>1</v>
      </c>
      <c r="F459" s="52">
        <v>458</v>
      </c>
      <c r="G459" s="47" t="s">
        <v>4065</v>
      </c>
      <c r="H459" s="44" t="s">
        <v>4066</v>
      </c>
    </row>
    <row r="460" spans="1:8" x14ac:dyDescent="0.25">
      <c r="A460" s="40">
        <v>459</v>
      </c>
      <c r="B460" s="47" t="s">
        <v>3328</v>
      </c>
      <c r="C460" s="45" t="s">
        <v>4749</v>
      </c>
      <c r="D460" s="47" t="s">
        <v>3329</v>
      </c>
      <c r="E460" s="46">
        <v>1</v>
      </c>
      <c r="F460" s="52">
        <v>459</v>
      </c>
      <c r="G460" s="47" t="s">
        <v>4067</v>
      </c>
      <c r="H460" s="44" t="s">
        <v>4068</v>
      </c>
    </row>
    <row r="461" spans="1:8" x14ac:dyDescent="0.25">
      <c r="A461" s="40">
        <v>460</v>
      </c>
      <c r="B461" s="47" t="s">
        <v>3330</v>
      </c>
      <c r="C461" s="45" t="s">
        <v>4750</v>
      </c>
      <c r="D461" s="47" t="s">
        <v>3331</v>
      </c>
      <c r="E461" s="46">
        <v>1</v>
      </c>
      <c r="F461" s="52">
        <v>460</v>
      </c>
      <c r="G461" s="47" t="s">
        <v>4069</v>
      </c>
      <c r="H461" s="44" t="s">
        <v>4070</v>
      </c>
    </row>
    <row r="462" spans="1:8" x14ac:dyDescent="0.25">
      <c r="A462" s="40">
        <v>461</v>
      </c>
      <c r="B462" s="47" t="s">
        <v>765</v>
      </c>
      <c r="C462" s="45" t="s">
        <v>5386</v>
      </c>
      <c r="D462" s="47" t="s">
        <v>766</v>
      </c>
      <c r="E462" s="46">
        <v>2</v>
      </c>
      <c r="F462" s="52">
        <v>461</v>
      </c>
      <c r="G462" s="47" t="s">
        <v>4275</v>
      </c>
      <c r="H462" s="44" t="s">
        <v>1375</v>
      </c>
    </row>
    <row r="463" spans="1:8" x14ac:dyDescent="0.25">
      <c r="A463" s="40">
        <v>462</v>
      </c>
      <c r="B463" s="47" t="s">
        <v>3332</v>
      </c>
      <c r="C463" s="45" t="s">
        <v>4751</v>
      </c>
      <c r="D463" s="47" t="s">
        <v>3333</v>
      </c>
      <c r="E463" s="46">
        <v>1</v>
      </c>
      <c r="F463" s="52">
        <v>462</v>
      </c>
      <c r="G463" s="47" t="s">
        <v>4071</v>
      </c>
      <c r="H463" s="44" t="s">
        <v>4072</v>
      </c>
    </row>
    <row r="464" spans="1:8" x14ac:dyDescent="0.25">
      <c r="A464" s="40">
        <v>463</v>
      </c>
      <c r="B464" s="47" t="s">
        <v>3334</v>
      </c>
      <c r="C464" s="45" t="s">
        <v>4752</v>
      </c>
      <c r="D464" s="47" t="s">
        <v>3335</v>
      </c>
      <c r="E464" s="46">
        <v>1</v>
      </c>
      <c r="F464" s="52">
        <v>463</v>
      </c>
      <c r="G464" s="47" t="s">
        <v>4073</v>
      </c>
      <c r="H464" s="44" t="s">
        <v>4074</v>
      </c>
    </row>
    <row r="465" spans="1:8" x14ac:dyDescent="0.25">
      <c r="A465" s="40">
        <v>464</v>
      </c>
      <c r="B465" s="47" t="s">
        <v>3557</v>
      </c>
      <c r="C465" s="45" t="s">
        <v>4931</v>
      </c>
      <c r="D465" s="47" t="s">
        <v>3558</v>
      </c>
      <c r="E465" s="46">
        <v>1</v>
      </c>
      <c r="F465" s="52">
        <v>464</v>
      </c>
      <c r="G465" s="47" t="s">
        <v>4204</v>
      </c>
      <c r="H465" s="44" t="s">
        <v>4205</v>
      </c>
    </row>
    <row r="466" spans="1:8" x14ac:dyDescent="0.25">
      <c r="A466" s="40">
        <v>465</v>
      </c>
      <c r="B466" s="47" t="s">
        <v>3336</v>
      </c>
      <c r="C466" s="45" t="s">
        <v>4753</v>
      </c>
      <c r="D466" s="47" t="s">
        <v>212</v>
      </c>
      <c r="E466" s="46">
        <v>1</v>
      </c>
      <c r="F466" s="52">
        <v>465</v>
      </c>
      <c r="G466" s="47" t="s">
        <v>4075</v>
      </c>
      <c r="H466" s="44" t="s">
        <v>4076</v>
      </c>
    </row>
    <row r="467" spans="1:8" x14ac:dyDescent="0.25">
      <c r="A467" s="40">
        <v>466</v>
      </c>
      <c r="B467" s="47" t="s">
        <v>3337</v>
      </c>
      <c r="C467" s="45" t="s">
        <v>4754</v>
      </c>
      <c r="D467" s="47" t="s">
        <v>3338</v>
      </c>
      <c r="E467" s="46">
        <v>1</v>
      </c>
      <c r="F467" s="52">
        <v>466</v>
      </c>
      <c r="G467" s="47" t="s">
        <v>4077</v>
      </c>
      <c r="H467" s="44" t="s">
        <v>4078</v>
      </c>
    </row>
    <row r="468" spans="1:8" x14ac:dyDescent="0.25">
      <c r="A468" s="40">
        <v>467</v>
      </c>
      <c r="B468" s="47" t="s">
        <v>767</v>
      </c>
      <c r="C468" s="45" t="s">
        <v>5150</v>
      </c>
      <c r="D468" s="47" t="s">
        <v>768</v>
      </c>
      <c r="E468" s="46">
        <v>2</v>
      </c>
      <c r="F468" s="52">
        <v>467</v>
      </c>
      <c r="G468" s="47" t="s">
        <v>769</v>
      </c>
      <c r="H468" s="44" t="s">
        <v>1376</v>
      </c>
    </row>
    <row r="469" spans="1:8" x14ac:dyDescent="0.25">
      <c r="A469" s="40">
        <v>468</v>
      </c>
      <c r="B469" s="47" t="s">
        <v>770</v>
      </c>
      <c r="C469" s="45" t="s">
        <v>5151</v>
      </c>
      <c r="D469" s="47" t="s">
        <v>771</v>
      </c>
      <c r="E469" s="46">
        <v>2</v>
      </c>
      <c r="F469" s="52">
        <v>468</v>
      </c>
      <c r="G469" s="47" t="s">
        <v>769</v>
      </c>
      <c r="H469" s="44" t="s">
        <v>1376</v>
      </c>
    </row>
    <row r="470" spans="1:8" x14ac:dyDescent="0.25">
      <c r="A470" s="40">
        <v>469</v>
      </c>
      <c r="B470" s="47" t="s">
        <v>772</v>
      </c>
      <c r="C470" s="45" t="s">
        <v>5152</v>
      </c>
      <c r="D470" s="47" t="s">
        <v>773</v>
      </c>
      <c r="E470" s="46">
        <v>2</v>
      </c>
      <c r="F470" s="52">
        <v>469</v>
      </c>
      <c r="G470" s="47" t="s">
        <v>769</v>
      </c>
      <c r="H470" s="44" t="s">
        <v>1376</v>
      </c>
    </row>
    <row r="471" spans="1:8" x14ac:dyDescent="0.25">
      <c r="A471" s="40">
        <v>470</v>
      </c>
      <c r="B471" s="47" t="s">
        <v>774</v>
      </c>
      <c r="C471" s="45" t="s">
        <v>5380</v>
      </c>
      <c r="D471" s="47" t="s">
        <v>775</v>
      </c>
      <c r="E471" s="46">
        <v>1</v>
      </c>
      <c r="F471" s="52">
        <v>470</v>
      </c>
      <c r="G471" s="47" t="s">
        <v>769</v>
      </c>
      <c r="H471" s="44" t="s">
        <v>1376</v>
      </c>
    </row>
    <row r="472" spans="1:8" x14ac:dyDescent="0.25">
      <c r="A472" s="40">
        <v>471</v>
      </c>
      <c r="B472" s="47" t="s">
        <v>776</v>
      </c>
      <c r="C472" s="45" t="s">
        <v>5381</v>
      </c>
      <c r="D472" s="47" t="s">
        <v>777</v>
      </c>
      <c r="E472" s="46">
        <v>1</v>
      </c>
      <c r="F472" s="52">
        <v>471</v>
      </c>
      <c r="G472" s="47" t="s">
        <v>769</v>
      </c>
      <c r="H472" s="44" t="s">
        <v>1376</v>
      </c>
    </row>
    <row r="473" spans="1:8" x14ac:dyDescent="0.25">
      <c r="A473" s="40">
        <v>472</v>
      </c>
      <c r="B473" s="47" t="s">
        <v>3125</v>
      </c>
      <c r="C473" s="45" t="s">
        <v>5411</v>
      </c>
      <c r="D473" s="47" t="s">
        <v>3959</v>
      </c>
      <c r="E473" s="46">
        <v>2</v>
      </c>
      <c r="F473" s="52">
        <v>472</v>
      </c>
      <c r="G473" s="47" t="s">
        <v>769</v>
      </c>
      <c r="H473" s="44" t="s">
        <v>1376</v>
      </c>
    </row>
    <row r="474" spans="1:8" x14ac:dyDescent="0.25">
      <c r="A474" s="40">
        <v>473</v>
      </c>
      <c r="B474" s="47" t="s">
        <v>3126</v>
      </c>
      <c r="C474" s="45" t="s">
        <v>5412</v>
      </c>
      <c r="D474" s="47" t="s">
        <v>3960</v>
      </c>
      <c r="E474" s="46">
        <v>2</v>
      </c>
      <c r="F474" s="52">
        <v>473</v>
      </c>
      <c r="G474" s="47" t="s">
        <v>769</v>
      </c>
      <c r="H474" s="44" t="s">
        <v>1376</v>
      </c>
    </row>
    <row r="475" spans="1:8" x14ac:dyDescent="0.25">
      <c r="A475" s="40">
        <v>474</v>
      </c>
      <c r="B475" s="47" t="s">
        <v>3127</v>
      </c>
      <c r="C475" s="45" t="s">
        <v>5413</v>
      </c>
      <c r="D475" s="47" t="s">
        <v>3961</v>
      </c>
      <c r="E475" s="46">
        <v>2</v>
      </c>
      <c r="F475" s="52">
        <v>474</v>
      </c>
      <c r="G475" s="47" t="s">
        <v>769</v>
      </c>
      <c r="H475" s="44" t="s">
        <v>1376</v>
      </c>
    </row>
    <row r="476" spans="1:8" x14ac:dyDescent="0.25">
      <c r="A476" s="40">
        <v>475</v>
      </c>
      <c r="B476" s="47" t="s">
        <v>778</v>
      </c>
      <c r="C476" s="45" t="s">
        <v>5283</v>
      </c>
      <c r="D476" s="47" t="s">
        <v>779</v>
      </c>
      <c r="E476" s="46">
        <v>2</v>
      </c>
      <c r="F476" s="52">
        <v>475</v>
      </c>
      <c r="G476" s="47" t="s">
        <v>780</v>
      </c>
      <c r="H476" s="44" t="s">
        <v>1377</v>
      </c>
    </row>
    <row r="477" spans="1:8" x14ac:dyDescent="0.25">
      <c r="A477" s="40">
        <v>476</v>
      </c>
      <c r="B477" s="47" t="s">
        <v>781</v>
      </c>
      <c r="C477" s="45" t="s">
        <v>5284</v>
      </c>
      <c r="D477" s="47" t="s">
        <v>782</v>
      </c>
      <c r="E477" s="46">
        <v>2</v>
      </c>
      <c r="F477" s="52">
        <v>476</v>
      </c>
      <c r="G477" s="47" t="s">
        <v>780</v>
      </c>
      <c r="H477" s="44" t="s">
        <v>1377</v>
      </c>
    </row>
    <row r="478" spans="1:8" x14ac:dyDescent="0.25">
      <c r="A478" s="40">
        <v>477</v>
      </c>
      <c r="B478" s="47" t="s">
        <v>783</v>
      </c>
      <c r="C478" s="45" t="s">
        <v>5285</v>
      </c>
      <c r="D478" s="47" t="s">
        <v>784</v>
      </c>
      <c r="E478" s="46">
        <v>2</v>
      </c>
      <c r="F478" s="52">
        <v>477</v>
      </c>
      <c r="G478" s="47" t="s">
        <v>780</v>
      </c>
      <c r="H478" s="44" t="s">
        <v>1377</v>
      </c>
    </row>
    <row r="479" spans="1:8" x14ac:dyDescent="0.25">
      <c r="A479" s="40">
        <v>478</v>
      </c>
      <c r="B479" s="47" t="s">
        <v>785</v>
      </c>
      <c r="C479" s="45" t="s">
        <v>5286</v>
      </c>
      <c r="D479" s="47" t="s">
        <v>786</v>
      </c>
      <c r="E479" s="46">
        <v>2</v>
      </c>
      <c r="F479" s="52">
        <v>478</v>
      </c>
      <c r="G479" s="47" t="s">
        <v>780</v>
      </c>
      <c r="H479" s="44" t="s">
        <v>1377</v>
      </c>
    </row>
    <row r="480" spans="1:8" x14ac:dyDescent="0.25">
      <c r="A480" s="40">
        <v>479</v>
      </c>
      <c r="B480" s="47" t="s">
        <v>3339</v>
      </c>
      <c r="C480" s="45" t="s">
        <v>4755</v>
      </c>
      <c r="D480" s="47" t="s">
        <v>3340</v>
      </c>
      <c r="E480" s="46">
        <v>1</v>
      </c>
      <c r="F480" s="52">
        <v>479</v>
      </c>
      <c r="G480" s="47" t="s">
        <v>4079</v>
      </c>
      <c r="H480" s="44" t="s">
        <v>4080</v>
      </c>
    </row>
    <row r="481" spans="1:8" x14ac:dyDescent="0.25">
      <c r="A481" s="40">
        <v>480</v>
      </c>
      <c r="B481" s="47" t="s">
        <v>3805</v>
      </c>
      <c r="C481" s="45" t="s">
        <v>5172</v>
      </c>
      <c r="D481" s="47" t="s">
        <v>3806</v>
      </c>
      <c r="E481" s="46">
        <v>1</v>
      </c>
      <c r="F481" s="52">
        <v>480</v>
      </c>
      <c r="G481" s="47" t="s">
        <v>4256</v>
      </c>
      <c r="H481" s="44" t="s">
        <v>4257</v>
      </c>
    </row>
    <row r="482" spans="1:8" x14ac:dyDescent="0.25">
      <c r="A482" s="40">
        <v>481</v>
      </c>
      <c r="B482" s="47" t="s">
        <v>3738</v>
      </c>
      <c r="C482" s="45" t="s">
        <v>5057</v>
      </c>
      <c r="D482" s="47" t="s">
        <v>3739</v>
      </c>
      <c r="E482" s="46">
        <v>1</v>
      </c>
      <c r="F482" s="52">
        <v>481</v>
      </c>
      <c r="G482" s="47" t="s">
        <v>4242</v>
      </c>
      <c r="H482" s="44" t="s">
        <v>4243</v>
      </c>
    </row>
    <row r="483" spans="1:8" x14ac:dyDescent="0.25">
      <c r="A483" s="40">
        <v>482</v>
      </c>
      <c r="B483" s="47" t="s">
        <v>3759</v>
      </c>
      <c r="C483" s="45" t="s">
        <v>5108</v>
      </c>
      <c r="D483" s="47" t="s">
        <v>3760</v>
      </c>
      <c r="E483" s="46">
        <v>1</v>
      </c>
      <c r="F483" s="52">
        <v>482</v>
      </c>
      <c r="G483" s="47" t="s">
        <v>4250</v>
      </c>
      <c r="H483" s="44" t="s">
        <v>4251</v>
      </c>
    </row>
    <row r="484" spans="1:8" x14ac:dyDescent="0.25">
      <c r="A484" s="40">
        <v>483</v>
      </c>
      <c r="B484" s="47" t="s">
        <v>787</v>
      </c>
      <c r="C484" s="45" t="s">
        <v>5041</v>
      </c>
      <c r="D484" s="47" t="s">
        <v>788</v>
      </c>
      <c r="E484" s="46">
        <v>1</v>
      </c>
      <c r="F484" s="52">
        <v>483</v>
      </c>
      <c r="G484" s="47" t="s">
        <v>789</v>
      </c>
      <c r="H484" s="44" t="s">
        <v>1378</v>
      </c>
    </row>
    <row r="485" spans="1:8" x14ac:dyDescent="0.25">
      <c r="A485" s="40">
        <v>484</v>
      </c>
      <c r="B485" s="47" t="s">
        <v>790</v>
      </c>
      <c r="C485" s="45" t="s">
        <v>5162</v>
      </c>
      <c r="D485" s="47" t="s">
        <v>791</v>
      </c>
      <c r="E485" s="46">
        <v>1</v>
      </c>
      <c r="F485" s="52">
        <v>484</v>
      </c>
      <c r="G485" s="47" t="s">
        <v>792</v>
      </c>
      <c r="H485" s="44" t="s">
        <v>1379</v>
      </c>
    </row>
    <row r="486" spans="1:8" x14ac:dyDescent="0.25">
      <c r="A486" s="40">
        <v>485</v>
      </c>
      <c r="B486" s="47" t="s">
        <v>793</v>
      </c>
      <c r="C486" s="45" t="s">
        <v>4756</v>
      </c>
      <c r="D486" s="47" t="s">
        <v>794</v>
      </c>
      <c r="E486" s="46">
        <v>2</v>
      </c>
      <c r="F486" s="52">
        <v>485</v>
      </c>
      <c r="G486" s="47" t="s">
        <v>795</v>
      </c>
      <c r="H486" s="44" t="s">
        <v>1380</v>
      </c>
    </row>
    <row r="487" spans="1:8" x14ac:dyDescent="0.25">
      <c r="A487" s="40">
        <v>486</v>
      </c>
      <c r="B487" s="47" t="s">
        <v>796</v>
      </c>
      <c r="C487" s="45" t="s">
        <v>5094</v>
      </c>
      <c r="D487" s="47" t="s">
        <v>797</v>
      </c>
      <c r="E487" s="46">
        <v>2</v>
      </c>
      <c r="F487" s="52">
        <v>486</v>
      </c>
      <c r="G487" s="47" t="s">
        <v>795</v>
      </c>
      <c r="H487" s="44" t="s">
        <v>1380</v>
      </c>
    </row>
    <row r="488" spans="1:8" x14ac:dyDescent="0.25">
      <c r="A488" s="40">
        <v>487</v>
      </c>
      <c r="B488" s="47" t="s">
        <v>798</v>
      </c>
      <c r="C488" s="45" t="s">
        <v>5132</v>
      </c>
      <c r="D488" s="47" t="s">
        <v>799</v>
      </c>
      <c r="E488" s="46">
        <v>2</v>
      </c>
      <c r="F488" s="52">
        <v>487</v>
      </c>
      <c r="G488" s="47" t="s">
        <v>795</v>
      </c>
      <c r="H488" s="44" t="s">
        <v>1380</v>
      </c>
    </row>
    <row r="489" spans="1:8" x14ac:dyDescent="0.25">
      <c r="A489" s="40">
        <v>488</v>
      </c>
      <c r="B489" s="47" t="s">
        <v>800</v>
      </c>
      <c r="C489" s="45" t="s">
        <v>5133</v>
      </c>
      <c r="D489" s="47" t="s">
        <v>801</v>
      </c>
      <c r="E489" s="46">
        <v>2</v>
      </c>
      <c r="F489" s="52">
        <v>488</v>
      </c>
      <c r="G489" s="47" t="s">
        <v>795</v>
      </c>
      <c r="H489" s="44" t="s">
        <v>1380</v>
      </c>
    </row>
    <row r="490" spans="1:8" x14ac:dyDescent="0.25">
      <c r="A490" s="40">
        <v>489</v>
      </c>
      <c r="B490" s="47" t="s">
        <v>3559</v>
      </c>
      <c r="C490" s="45" t="s">
        <v>4935</v>
      </c>
      <c r="D490" s="47" t="s">
        <v>3560</v>
      </c>
      <c r="E490" s="46">
        <v>1</v>
      </c>
      <c r="F490" s="52">
        <v>489</v>
      </c>
      <c r="G490" s="47" t="s">
        <v>4206</v>
      </c>
      <c r="H490" s="44" t="s">
        <v>4207</v>
      </c>
    </row>
    <row r="491" spans="1:8" x14ac:dyDescent="0.25">
      <c r="A491" s="40">
        <v>490</v>
      </c>
      <c r="B491" s="47" t="s">
        <v>3866</v>
      </c>
      <c r="C491" s="45" t="s">
        <v>5294</v>
      </c>
      <c r="D491" s="47" t="s">
        <v>3867</v>
      </c>
      <c r="E491" s="46">
        <v>1</v>
      </c>
      <c r="F491" s="52">
        <v>490</v>
      </c>
      <c r="G491" s="47" t="s">
        <v>4263</v>
      </c>
      <c r="H491" s="44" t="s">
        <v>4060</v>
      </c>
    </row>
    <row r="492" spans="1:8" x14ac:dyDescent="0.25">
      <c r="A492" s="40">
        <v>491</v>
      </c>
      <c r="B492" s="47" t="s">
        <v>3868</v>
      </c>
      <c r="C492" s="45" t="s">
        <v>5295</v>
      </c>
      <c r="D492" s="47" t="s">
        <v>3869</v>
      </c>
      <c r="E492" s="46">
        <v>1</v>
      </c>
      <c r="F492" s="52">
        <v>491</v>
      </c>
      <c r="G492" s="47" t="s">
        <v>4263</v>
      </c>
      <c r="H492" s="44" t="s">
        <v>4060</v>
      </c>
    </row>
    <row r="493" spans="1:8" x14ac:dyDescent="0.25">
      <c r="A493" s="40">
        <v>492</v>
      </c>
      <c r="B493" s="47" t="s">
        <v>3341</v>
      </c>
      <c r="C493" s="45" t="s">
        <v>4757</v>
      </c>
      <c r="D493" s="47" t="s">
        <v>3342</v>
      </c>
      <c r="E493" s="46">
        <v>1</v>
      </c>
      <c r="F493" s="52">
        <v>492</v>
      </c>
      <c r="G493" s="47" t="s">
        <v>4081</v>
      </c>
      <c r="H493" s="44" t="s">
        <v>4082</v>
      </c>
    </row>
    <row r="494" spans="1:8" x14ac:dyDescent="0.25">
      <c r="A494" s="40">
        <v>493</v>
      </c>
      <c r="B494" s="47" t="s">
        <v>3343</v>
      </c>
      <c r="C494" s="45" t="s">
        <v>4758</v>
      </c>
      <c r="D494" s="47" t="s">
        <v>3344</v>
      </c>
      <c r="E494" s="46">
        <v>1</v>
      </c>
      <c r="F494" s="52">
        <v>493</v>
      </c>
      <c r="G494" s="47" t="s">
        <v>4081</v>
      </c>
      <c r="H494" s="44" t="s">
        <v>4082</v>
      </c>
    </row>
    <row r="495" spans="1:8" x14ac:dyDescent="0.25">
      <c r="A495" s="40">
        <v>494</v>
      </c>
      <c r="B495" s="47" t="s">
        <v>3345</v>
      </c>
      <c r="C495" s="45" t="s">
        <v>4759</v>
      </c>
      <c r="D495" s="47" t="s">
        <v>3346</v>
      </c>
      <c r="E495" s="46">
        <v>1</v>
      </c>
      <c r="F495" s="52">
        <v>494</v>
      </c>
      <c r="G495" s="47" t="s">
        <v>4081</v>
      </c>
      <c r="H495" s="44" t="s">
        <v>4082</v>
      </c>
    </row>
    <row r="496" spans="1:8" x14ac:dyDescent="0.25">
      <c r="A496" s="40">
        <v>495</v>
      </c>
      <c r="B496" s="47" t="s">
        <v>3347</v>
      </c>
      <c r="C496" s="45" t="s">
        <v>4760</v>
      </c>
      <c r="D496" s="47" t="s">
        <v>3348</v>
      </c>
      <c r="E496" s="46">
        <v>1</v>
      </c>
      <c r="F496" s="52">
        <v>495</v>
      </c>
      <c r="G496" s="47" t="s">
        <v>4081</v>
      </c>
      <c r="H496" s="44" t="s">
        <v>4082</v>
      </c>
    </row>
    <row r="497" spans="1:8" x14ac:dyDescent="0.25">
      <c r="A497" s="40">
        <v>496</v>
      </c>
      <c r="B497" s="47" t="s">
        <v>3349</v>
      </c>
      <c r="C497" s="45" t="s">
        <v>4761</v>
      </c>
      <c r="D497" s="47" t="s">
        <v>3350</v>
      </c>
      <c r="E497" s="46">
        <v>1</v>
      </c>
      <c r="F497" s="52">
        <v>496</v>
      </c>
      <c r="G497" s="47" t="s">
        <v>4083</v>
      </c>
      <c r="H497" s="44" t="s">
        <v>4084</v>
      </c>
    </row>
    <row r="498" spans="1:8" x14ac:dyDescent="0.25">
      <c r="A498" s="40">
        <v>497</v>
      </c>
      <c r="B498" s="47" t="s">
        <v>3351</v>
      </c>
      <c r="C498" s="45" t="s">
        <v>4762</v>
      </c>
      <c r="D498" s="47" t="s">
        <v>3352</v>
      </c>
      <c r="E498" s="46">
        <v>1</v>
      </c>
      <c r="F498" s="52">
        <v>497</v>
      </c>
      <c r="G498" s="47" t="s">
        <v>4083</v>
      </c>
      <c r="H498" s="44" t="s">
        <v>4084</v>
      </c>
    </row>
    <row r="499" spans="1:8" x14ac:dyDescent="0.25">
      <c r="A499" s="40">
        <v>498</v>
      </c>
      <c r="B499" s="47" t="s">
        <v>802</v>
      </c>
      <c r="C499" s="45" t="s">
        <v>5153</v>
      </c>
      <c r="D499" s="47" t="s">
        <v>803</v>
      </c>
      <c r="E499" s="46">
        <v>2</v>
      </c>
      <c r="F499" s="52">
        <v>498</v>
      </c>
      <c r="G499" s="47" t="s">
        <v>804</v>
      </c>
      <c r="H499" s="44" t="s">
        <v>1381</v>
      </c>
    </row>
    <row r="500" spans="1:8" x14ac:dyDescent="0.25">
      <c r="A500" s="40">
        <v>499</v>
      </c>
      <c r="B500" s="47" t="s">
        <v>3791</v>
      </c>
      <c r="C500" s="45" t="s">
        <v>5154</v>
      </c>
      <c r="D500" s="47" t="s">
        <v>3792</v>
      </c>
      <c r="E500" s="46">
        <v>1</v>
      </c>
      <c r="F500" s="52">
        <v>499</v>
      </c>
      <c r="G500" s="47" t="s">
        <v>804</v>
      </c>
      <c r="H500" s="44" t="s">
        <v>1381</v>
      </c>
    </row>
    <row r="501" spans="1:8" x14ac:dyDescent="0.25">
      <c r="A501" s="40">
        <v>500</v>
      </c>
      <c r="B501" s="47" t="s">
        <v>3793</v>
      </c>
      <c r="C501" s="45" t="s">
        <v>5155</v>
      </c>
      <c r="D501" s="47" t="s">
        <v>3794</v>
      </c>
      <c r="E501" s="46">
        <v>1</v>
      </c>
      <c r="F501" s="52">
        <v>500</v>
      </c>
      <c r="G501" s="47" t="s">
        <v>804</v>
      </c>
      <c r="H501" s="44" t="s">
        <v>1381</v>
      </c>
    </row>
    <row r="502" spans="1:8" x14ac:dyDescent="0.25">
      <c r="A502" s="40">
        <v>501</v>
      </c>
      <c r="B502" s="47" t="s">
        <v>805</v>
      </c>
      <c r="C502" s="45" t="s">
        <v>5156</v>
      </c>
      <c r="D502" s="47" t="s">
        <v>806</v>
      </c>
      <c r="E502" s="46">
        <v>2</v>
      </c>
      <c r="F502" s="52">
        <v>501</v>
      </c>
      <c r="G502" s="47" t="s">
        <v>804</v>
      </c>
      <c r="H502" s="44" t="s">
        <v>1381</v>
      </c>
    </row>
    <row r="503" spans="1:8" x14ac:dyDescent="0.25">
      <c r="A503" s="40">
        <v>502</v>
      </c>
      <c r="B503" s="47" t="s">
        <v>3353</v>
      </c>
      <c r="C503" s="45" t="s">
        <v>4763</v>
      </c>
      <c r="D503" s="47" t="s">
        <v>3354</v>
      </c>
      <c r="E503" s="46">
        <v>1</v>
      </c>
      <c r="F503" s="52">
        <v>502</v>
      </c>
      <c r="G503" s="47" t="s">
        <v>4085</v>
      </c>
      <c r="H503" s="44" t="s">
        <v>4086</v>
      </c>
    </row>
    <row r="504" spans="1:8" x14ac:dyDescent="0.25">
      <c r="A504" s="40">
        <v>503</v>
      </c>
      <c r="B504" s="47" t="s">
        <v>3355</v>
      </c>
      <c r="C504" s="45" t="s">
        <v>4764</v>
      </c>
      <c r="D504" s="47" t="s">
        <v>3356</v>
      </c>
      <c r="E504" s="46">
        <v>1</v>
      </c>
      <c r="F504" s="52">
        <v>503</v>
      </c>
      <c r="G504" s="47" t="s">
        <v>4087</v>
      </c>
      <c r="H504" s="44" t="s">
        <v>4088</v>
      </c>
    </row>
    <row r="505" spans="1:8" x14ac:dyDescent="0.25">
      <c r="A505" s="40">
        <v>504</v>
      </c>
      <c r="B505" s="47" t="s">
        <v>3357</v>
      </c>
      <c r="C505" s="45" t="s">
        <v>4765</v>
      </c>
      <c r="D505" s="47" t="s">
        <v>3358</v>
      </c>
      <c r="E505" s="46">
        <v>1</v>
      </c>
      <c r="F505" s="52">
        <v>504</v>
      </c>
      <c r="G505" s="47" t="s">
        <v>4089</v>
      </c>
      <c r="H505" s="44" t="s">
        <v>4090</v>
      </c>
    </row>
    <row r="506" spans="1:8" x14ac:dyDescent="0.25">
      <c r="A506" s="40">
        <v>505</v>
      </c>
      <c r="B506" s="47" t="s">
        <v>3359</v>
      </c>
      <c r="C506" s="45" t="s">
        <v>4766</v>
      </c>
      <c r="D506" s="47" t="s">
        <v>3360</v>
      </c>
      <c r="E506" s="46">
        <v>1</v>
      </c>
      <c r="F506" s="52">
        <v>505</v>
      </c>
      <c r="G506" s="47" t="s">
        <v>4091</v>
      </c>
      <c r="H506" s="44" t="s">
        <v>4092</v>
      </c>
    </row>
    <row r="507" spans="1:8" x14ac:dyDescent="0.25">
      <c r="A507" s="40">
        <v>506</v>
      </c>
      <c r="B507" s="47" t="s">
        <v>3361</v>
      </c>
      <c r="C507" s="45" t="s">
        <v>4767</v>
      </c>
      <c r="D507" s="47" t="s">
        <v>3362</v>
      </c>
      <c r="E507" s="46">
        <v>1</v>
      </c>
      <c r="F507" s="52">
        <v>506</v>
      </c>
      <c r="G507" s="47" t="s">
        <v>4093</v>
      </c>
      <c r="H507" s="44" t="s">
        <v>4094</v>
      </c>
    </row>
    <row r="508" spans="1:8" x14ac:dyDescent="0.25">
      <c r="A508" s="40">
        <v>507</v>
      </c>
      <c r="B508" s="47" t="s">
        <v>3363</v>
      </c>
      <c r="C508" s="45" t="s">
        <v>4768</v>
      </c>
      <c r="D508" s="47" t="s">
        <v>3364</v>
      </c>
      <c r="E508" s="46">
        <v>1</v>
      </c>
      <c r="F508" s="52">
        <v>507</v>
      </c>
      <c r="G508" s="47" t="s">
        <v>4095</v>
      </c>
      <c r="H508" s="44" t="s">
        <v>4096</v>
      </c>
    </row>
    <row r="509" spans="1:8" x14ac:dyDescent="0.25">
      <c r="A509" s="40">
        <v>508</v>
      </c>
      <c r="B509" s="47" t="s">
        <v>807</v>
      </c>
      <c r="C509" s="45" t="s">
        <v>5042</v>
      </c>
      <c r="D509" s="47" t="s">
        <v>808</v>
      </c>
      <c r="E509" s="46">
        <v>1</v>
      </c>
      <c r="F509" s="52">
        <v>508</v>
      </c>
      <c r="G509" s="47" t="s">
        <v>809</v>
      </c>
      <c r="H509" s="44" t="s">
        <v>1382</v>
      </c>
    </row>
    <row r="510" spans="1:8" x14ac:dyDescent="0.25">
      <c r="A510" s="40">
        <v>509</v>
      </c>
      <c r="B510" s="47" t="s">
        <v>4002</v>
      </c>
      <c r="C510" s="45" t="s">
        <v>5439</v>
      </c>
      <c r="D510" s="47" t="s">
        <v>463</v>
      </c>
      <c r="E510" s="46">
        <v>1</v>
      </c>
      <c r="F510" s="52">
        <v>509</v>
      </c>
      <c r="G510" s="47" t="s">
        <v>809</v>
      </c>
      <c r="H510" s="44" t="s">
        <v>1382</v>
      </c>
    </row>
    <row r="511" spans="1:8" x14ac:dyDescent="0.25">
      <c r="A511" s="40">
        <v>510</v>
      </c>
      <c r="B511" s="47" t="s">
        <v>4003</v>
      </c>
      <c r="C511" s="45" t="s">
        <v>5440</v>
      </c>
      <c r="D511" s="47" t="s">
        <v>4004</v>
      </c>
      <c r="E511" s="46">
        <v>1</v>
      </c>
      <c r="F511" s="52">
        <v>510</v>
      </c>
      <c r="G511" s="47" t="s">
        <v>809</v>
      </c>
      <c r="H511" s="44" t="s">
        <v>1382</v>
      </c>
    </row>
    <row r="512" spans="1:8" x14ac:dyDescent="0.25">
      <c r="A512" s="40">
        <v>511</v>
      </c>
      <c r="B512" s="47" t="s">
        <v>3365</v>
      </c>
      <c r="C512" s="45" t="s">
        <v>4769</v>
      </c>
      <c r="D512" s="47" t="s">
        <v>3366</v>
      </c>
      <c r="E512" s="46">
        <v>1</v>
      </c>
      <c r="F512" s="52">
        <v>511</v>
      </c>
      <c r="G512" s="47" t="s">
        <v>4097</v>
      </c>
      <c r="H512" s="44" t="s">
        <v>4098</v>
      </c>
    </row>
    <row r="513" spans="1:8" x14ac:dyDescent="0.25">
      <c r="A513" s="40">
        <v>512</v>
      </c>
      <c r="B513" s="47" t="s">
        <v>3367</v>
      </c>
      <c r="C513" s="45" t="s">
        <v>4770</v>
      </c>
      <c r="D513" s="47" t="s">
        <v>3368</v>
      </c>
      <c r="E513" s="46">
        <v>1</v>
      </c>
      <c r="F513" s="52">
        <v>512</v>
      </c>
      <c r="G513" s="47" t="s">
        <v>812</v>
      </c>
      <c r="H513" s="44" t="s">
        <v>1383</v>
      </c>
    </row>
    <row r="514" spans="1:8" x14ac:dyDescent="0.25">
      <c r="A514" s="40">
        <v>513</v>
      </c>
      <c r="B514" s="47" t="s">
        <v>810</v>
      </c>
      <c r="C514" s="45" t="s">
        <v>5158</v>
      </c>
      <c r="D514" s="47" t="s">
        <v>811</v>
      </c>
      <c r="E514" s="46">
        <v>1</v>
      </c>
      <c r="F514" s="52">
        <v>513</v>
      </c>
      <c r="G514" s="47" t="s">
        <v>812</v>
      </c>
      <c r="H514" s="44" t="s">
        <v>1383</v>
      </c>
    </row>
    <row r="515" spans="1:8" x14ac:dyDescent="0.25">
      <c r="A515" s="40">
        <v>514</v>
      </c>
      <c r="B515" s="47" t="s">
        <v>3493</v>
      </c>
      <c r="C515" s="45" t="s">
        <v>4889</v>
      </c>
      <c r="D515" s="47" t="s">
        <v>3494</v>
      </c>
      <c r="E515" s="46">
        <v>1</v>
      </c>
      <c r="F515" s="52">
        <v>514</v>
      </c>
      <c r="G515" s="47" t="s">
        <v>4190</v>
      </c>
      <c r="H515" s="44" t="s">
        <v>4191</v>
      </c>
    </row>
    <row r="516" spans="1:8" x14ac:dyDescent="0.25">
      <c r="A516" s="40">
        <v>515</v>
      </c>
      <c r="B516" s="47" t="s">
        <v>3369</v>
      </c>
      <c r="C516" s="45" t="s">
        <v>4771</v>
      </c>
      <c r="D516" s="47" t="s">
        <v>3370</v>
      </c>
      <c r="E516" s="46">
        <v>1</v>
      </c>
      <c r="F516" s="52">
        <v>515</v>
      </c>
      <c r="G516" s="47" t="s">
        <v>4099</v>
      </c>
      <c r="H516" s="44" t="s">
        <v>4100</v>
      </c>
    </row>
    <row r="517" spans="1:8" x14ac:dyDescent="0.25">
      <c r="A517" s="40">
        <v>516</v>
      </c>
      <c r="B517" s="47" t="s">
        <v>813</v>
      </c>
      <c r="C517" s="45" t="s">
        <v>4772</v>
      </c>
      <c r="D517" s="47" t="s">
        <v>814</v>
      </c>
      <c r="E517" s="46">
        <v>1</v>
      </c>
      <c r="F517" s="52">
        <v>516</v>
      </c>
      <c r="G517" s="47" t="s">
        <v>815</v>
      </c>
      <c r="H517" s="44" t="s">
        <v>1384</v>
      </c>
    </row>
    <row r="518" spans="1:8" x14ac:dyDescent="0.25">
      <c r="A518" s="40">
        <v>517</v>
      </c>
      <c r="B518" s="47" t="s">
        <v>816</v>
      </c>
      <c r="C518" s="45" t="s">
        <v>4968</v>
      </c>
      <c r="D518" s="47" t="s">
        <v>817</v>
      </c>
      <c r="E518" s="46">
        <v>1</v>
      </c>
      <c r="F518" s="52">
        <v>517</v>
      </c>
      <c r="G518" s="47" t="s">
        <v>815</v>
      </c>
      <c r="H518" s="44" t="s">
        <v>1384</v>
      </c>
    </row>
    <row r="519" spans="1:8" x14ac:dyDescent="0.25">
      <c r="A519" s="40">
        <v>518</v>
      </c>
      <c r="B519" s="47" t="s">
        <v>3712</v>
      </c>
      <c r="C519" s="45" t="s">
        <v>5035</v>
      </c>
      <c r="D519" s="47" t="s">
        <v>3713</v>
      </c>
      <c r="E519" s="46">
        <v>1</v>
      </c>
      <c r="F519" s="52">
        <v>518</v>
      </c>
      <c r="G519" s="47" t="s">
        <v>815</v>
      </c>
      <c r="H519" s="44" t="s">
        <v>1384</v>
      </c>
    </row>
    <row r="520" spans="1:8" x14ac:dyDescent="0.25">
      <c r="A520" s="40">
        <v>519</v>
      </c>
      <c r="B520" s="47" t="s">
        <v>3714</v>
      </c>
      <c r="C520" s="45" t="s">
        <v>5036</v>
      </c>
      <c r="D520" s="47" t="s">
        <v>3715</v>
      </c>
      <c r="E520" s="46">
        <v>1</v>
      </c>
      <c r="F520" s="52">
        <v>519</v>
      </c>
      <c r="G520" s="47" t="s">
        <v>815</v>
      </c>
      <c r="H520" s="44" t="s">
        <v>1384</v>
      </c>
    </row>
    <row r="521" spans="1:8" x14ac:dyDescent="0.25">
      <c r="A521" s="40">
        <v>520</v>
      </c>
      <c r="B521" s="47" t="s">
        <v>3371</v>
      </c>
      <c r="C521" s="45" t="s">
        <v>4773</v>
      </c>
      <c r="D521" s="47" t="s">
        <v>3372</v>
      </c>
      <c r="E521" s="46">
        <v>1</v>
      </c>
      <c r="F521" s="52">
        <v>520</v>
      </c>
      <c r="G521" s="47" t="s">
        <v>4101</v>
      </c>
      <c r="H521" s="44" t="s">
        <v>4102</v>
      </c>
    </row>
    <row r="522" spans="1:8" x14ac:dyDescent="0.25">
      <c r="A522" s="40">
        <v>521</v>
      </c>
      <c r="B522" s="47" t="s">
        <v>3551</v>
      </c>
      <c r="C522" s="45" t="s">
        <v>4928</v>
      </c>
      <c r="D522" s="47" t="s">
        <v>3552</v>
      </c>
      <c r="E522" s="46">
        <v>1</v>
      </c>
      <c r="F522" s="52">
        <v>521</v>
      </c>
      <c r="G522" s="47" t="s">
        <v>4202</v>
      </c>
      <c r="H522" s="44" t="s">
        <v>4203</v>
      </c>
    </row>
    <row r="523" spans="1:8" x14ac:dyDescent="0.25">
      <c r="A523" s="40">
        <v>522</v>
      </c>
      <c r="B523" s="47" t="s">
        <v>818</v>
      </c>
      <c r="C523" s="45" t="s">
        <v>5287</v>
      </c>
      <c r="D523" s="47" t="s">
        <v>819</v>
      </c>
      <c r="E523" s="46">
        <v>4</v>
      </c>
      <c r="F523" s="52">
        <v>522</v>
      </c>
      <c r="G523" s="47" t="s">
        <v>820</v>
      </c>
      <c r="H523" s="44" t="s">
        <v>1385</v>
      </c>
    </row>
    <row r="524" spans="1:8" x14ac:dyDescent="0.25">
      <c r="A524" s="40">
        <v>523</v>
      </c>
      <c r="B524" s="47" t="s">
        <v>821</v>
      </c>
      <c r="C524" s="45" t="s">
        <v>5288</v>
      </c>
      <c r="D524" s="47" t="s">
        <v>822</v>
      </c>
      <c r="E524" s="46">
        <v>4</v>
      </c>
      <c r="F524" s="52">
        <v>523</v>
      </c>
      <c r="G524" s="47" t="s">
        <v>820</v>
      </c>
      <c r="H524" s="44" t="s">
        <v>1385</v>
      </c>
    </row>
    <row r="525" spans="1:8" x14ac:dyDescent="0.25">
      <c r="A525" s="40">
        <v>524</v>
      </c>
      <c r="B525" s="47" t="s">
        <v>3373</v>
      </c>
      <c r="C525" s="45" t="s">
        <v>4774</v>
      </c>
      <c r="D525" s="47" t="s">
        <v>3374</v>
      </c>
      <c r="E525" s="46">
        <v>1</v>
      </c>
      <c r="F525" s="52">
        <v>524</v>
      </c>
      <c r="G525" s="47" t="s">
        <v>4103</v>
      </c>
      <c r="H525" s="44" t="s">
        <v>4104</v>
      </c>
    </row>
    <row r="526" spans="1:8" x14ac:dyDescent="0.25">
      <c r="A526" s="40">
        <v>525</v>
      </c>
      <c r="B526" s="47" t="s">
        <v>3569</v>
      </c>
      <c r="C526" s="45" t="s">
        <v>4941</v>
      </c>
      <c r="D526" s="47" t="s">
        <v>3570</v>
      </c>
      <c r="E526" s="46">
        <v>1</v>
      </c>
      <c r="F526" s="52">
        <v>525</v>
      </c>
      <c r="G526" s="47" t="s">
        <v>4210</v>
      </c>
      <c r="H526" s="44" t="s">
        <v>4211</v>
      </c>
    </row>
    <row r="527" spans="1:8" x14ac:dyDescent="0.25">
      <c r="A527" s="40">
        <v>526</v>
      </c>
      <c r="B527" s="47" t="s">
        <v>3571</v>
      </c>
      <c r="C527" s="45" t="s">
        <v>4942</v>
      </c>
      <c r="D527" s="47" t="s">
        <v>3572</v>
      </c>
      <c r="E527" s="46">
        <v>1</v>
      </c>
      <c r="F527" s="52">
        <v>526</v>
      </c>
      <c r="G527" s="47" t="s">
        <v>4210</v>
      </c>
      <c r="H527" s="44" t="s">
        <v>4211</v>
      </c>
    </row>
    <row r="528" spans="1:8" x14ac:dyDescent="0.25">
      <c r="A528" s="40">
        <v>527</v>
      </c>
      <c r="B528" s="47" t="s">
        <v>3573</v>
      </c>
      <c r="C528" s="45" t="s">
        <v>4943</v>
      </c>
      <c r="D528" s="47" t="s">
        <v>3574</v>
      </c>
      <c r="E528" s="46">
        <v>1</v>
      </c>
      <c r="F528" s="52">
        <v>527</v>
      </c>
      <c r="G528" s="47" t="s">
        <v>4210</v>
      </c>
      <c r="H528" s="44" t="s">
        <v>4211</v>
      </c>
    </row>
    <row r="529" spans="1:8" x14ac:dyDescent="0.25">
      <c r="A529" s="40">
        <v>528</v>
      </c>
      <c r="B529" s="47" t="s">
        <v>3813</v>
      </c>
      <c r="C529" s="45" t="s">
        <v>5179</v>
      </c>
      <c r="D529" s="47" t="s">
        <v>3814</v>
      </c>
      <c r="E529" s="46">
        <v>1</v>
      </c>
      <c r="F529" s="52">
        <v>528</v>
      </c>
      <c r="G529" s="47" t="s">
        <v>4260</v>
      </c>
      <c r="H529" s="44" t="s">
        <v>4261</v>
      </c>
    </row>
    <row r="530" spans="1:8" x14ac:dyDescent="0.25">
      <c r="A530" s="40">
        <v>529</v>
      </c>
      <c r="B530" s="47" t="s">
        <v>3667</v>
      </c>
      <c r="C530" s="45" t="s">
        <v>5002</v>
      </c>
      <c r="D530" s="47" t="s">
        <v>3668</v>
      </c>
      <c r="E530" s="46">
        <v>1</v>
      </c>
      <c r="F530" s="52">
        <v>529</v>
      </c>
      <c r="G530" s="47" t="s">
        <v>4228</v>
      </c>
      <c r="H530" s="44" t="s">
        <v>4229</v>
      </c>
    </row>
    <row r="531" spans="1:8" x14ac:dyDescent="0.25">
      <c r="A531" s="40">
        <v>530</v>
      </c>
      <c r="B531" s="47" t="s">
        <v>3976</v>
      </c>
      <c r="C531" s="45" t="s">
        <v>5427</v>
      </c>
      <c r="D531" s="47" t="s">
        <v>3977</v>
      </c>
      <c r="E531" s="46">
        <v>1</v>
      </c>
      <c r="F531" s="52">
        <v>530</v>
      </c>
      <c r="G531" s="47" t="s">
        <v>4285</v>
      </c>
      <c r="H531" s="44" t="s">
        <v>4286</v>
      </c>
    </row>
    <row r="532" spans="1:8" x14ac:dyDescent="0.25">
      <c r="A532" s="40">
        <v>531</v>
      </c>
      <c r="B532" s="47" t="s">
        <v>3978</v>
      </c>
      <c r="C532" s="45" t="s">
        <v>5428</v>
      </c>
      <c r="D532" s="47" t="s">
        <v>3979</v>
      </c>
      <c r="E532" s="46">
        <v>1</v>
      </c>
      <c r="F532" s="52">
        <v>531</v>
      </c>
      <c r="G532" s="47" t="s">
        <v>4285</v>
      </c>
      <c r="H532" s="44" t="s">
        <v>4286</v>
      </c>
    </row>
    <row r="533" spans="1:8" x14ac:dyDescent="0.25">
      <c r="A533" s="40">
        <v>532</v>
      </c>
      <c r="B533" s="47" t="s">
        <v>823</v>
      </c>
      <c r="C533" s="45" t="s">
        <v>5383</v>
      </c>
      <c r="D533" s="47" t="s">
        <v>824</v>
      </c>
      <c r="E533" s="46">
        <v>1</v>
      </c>
      <c r="F533" s="52">
        <v>532</v>
      </c>
      <c r="G533" s="47" t="s">
        <v>825</v>
      </c>
      <c r="H533" s="44" t="s">
        <v>4274</v>
      </c>
    </row>
    <row r="534" spans="1:8" x14ac:dyDescent="0.25">
      <c r="A534" s="40">
        <v>533</v>
      </c>
      <c r="B534" s="47" t="s">
        <v>3375</v>
      </c>
      <c r="C534" s="45" t="s">
        <v>4775</v>
      </c>
      <c r="D534" s="47" t="s">
        <v>3376</v>
      </c>
      <c r="E534" s="46">
        <v>1</v>
      </c>
      <c r="F534" s="52">
        <v>533</v>
      </c>
      <c r="G534" s="47" t="s">
        <v>4105</v>
      </c>
      <c r="H534" s="44" t="s">
        <v>4106</v>
      </c>
    </row>
    <row r="535" spans="1:8" x14ac:dyDescent="0.25">
      <c r="A535" s="40">
        <v>534</v>
      </c>
      <c r="B535" s="47" t="s">
        <v>3377</v>
      </c>
      <c r="C535" s="45" t="s">
        <v>4776</v>
      </c>
      <c r="D535" s="47" t="s">
        <v>3378</v>
      </c>
      <c r="E535" s="46">
        <v>1</v>
      </c>
      <c r="F535" s="52">
        <v>534</v>
      </c>
      <c r="G535" s="47" t="s">
        <v>4105</v>
      </c>
      <c r="H535" s="44" t="s">
        <v>4106</v>
      </c>
    </row>
    <row r="536" spans="1:8" x14ac:dyDescent="0.25">
      <c r="A536" s="40">
        <v>535</v>
      </c>
      <c r="B536" s="47" t="s">
        <v>3379</v>
      </c>
      <c r="C536" s="45" t="s">
        <v>4777</v>
      </c>
      <c r="D536" s="47" t="s">
        <v>3380</v>
      </c>
      <c r="E536" s="46">
        <v>1</v>
      </c>
      <c r="F536" s="52">
        <v>535</v>
      </c>
      <c r="G536" s="47" t="s">
        <v>4105</v>
      </c>
      <c r="H536" s="44" t="s">
        <v>4106</v>
      </c>
    </row>
    <row r="537" spans="1:8" x14ac:dyDescent="0.25">
      <c r="A537" s="40">
        <v>536</v>
      </c>
      <c r="B537" s="47" t="s">
        <v>3381</v>
      </c>
      <c r="C537" s="45" t="s">
        <v>4778</v>
      </c>
      <c r="D537" s="47" t="s">
        <v>3382</v>
      </c>
      <c r="E537" s="46">
        <v>1</v>
      </c>
      <c r="F537" s="52">
        <v>536</v>
      </c>
      <c r="G537" s="47" t="s">
        <v>4107</v>
      </c>
      <c r="H537" s="44" t="s">
        <v>4108</v>
      </c>
    </row>
    <row r="538" spans="1:8" x14ac:dyDescent="0.25">
      <c r="A538" s="40">
        <v>537</v>
      </c>
      <c r="B538" s="47" t="s">
        <v>3383</v>
      </c>
      <c r="C538" s="45" t="s">
        <v>4779</v>
      </c>
      <c r="D538" s="47" t="s">
        <v>3384</v>
      </c>
      <c r="E538" s="46">
        <v>1</v>
      </c>
      <c r="F538" s="52">
        <v>537</v>
      </c>
      <c r="G538" s="47" t="s">
        <v>4107</v>
      </c>
      <c r="H538" s="44" t="s">
        <v>4108</v>
      </c>
    </row>
    <row r="539" spans="1:8" x14ac:dyDescent="0.25">
      <c r="A539" s="40">
        <v>538</v>
      </c>
      <c r="B539" s="47" t="s">
        <v>826</v>
      </c>
      <c r="C539" s="45" t="s">
        <v>5192</v>
      </c>
      <c r="D539" s="47" t="s">
        <v>827</v>
      </c>
      <c r="E539" s="46">
        <v>2</v>
      </c>
      <c r="F539" s="52">
        <v>538</v>
      </c>
      <c r="G539" s="47" t="s">
        <v>828</v>
      </c>
      <c r="H539" s="44" t="s">
        <v>1386</v>
      </c>
    </row>
    <row r="540" spans="1:8" x14ac:dyDescent="0.25">
      <c r="A540" s="40">
        <v>539</v>
      </c>
      <c r="B540" s="47" t="s">
        <v>3724</v>
      </c>
      <c r="C540" s="45" t="s">
        <v>5046</v>
      </c>
      <c r="D540" s="47" t="s">
        <v>3725</v>
      </c>
      <c r="E540" s="46">
        <v>1</v>
      </c>
      <c r="F540" s="52">
        <v>539</v>
      </c>
      <c r="G540" s="47" t="s">
        <v>4236</v>
      </c>
      <c r="H540" s="44" t="s">
        <v>4237</v>
      </c>
    </row>
    <row r="541" spans="1:8" x14ac:dyDescent="0.25">
      <c r="A541" s="40">
        <v>540</v>
      </c>
      <c r="B541" s="47" t="s">
        <v>3385</v>
      </c>
      <c r="C541" s="45" t="s">
        <v>4780</v>
      </c>
      <c r="D541" s="47" t="s">
        <v>3386</v>
      </c>
      <c r="E541" s="46">
        <v>1</v>
      </c>
      <c r="F541" s="52">
        <v>540</v>
      </c>
      <c r="G541" s="47" t="s">
        <v>831</v>
      </c>
      <c r="H541" s="44" t="s">
        <v>1387</v>
      </c>
    </row>
    <row r="542" spans="1:8" x14ac:dyDescent="0.25">
      <c r="A542" s="40">
        <v>541</v>
      </c>
      <c r="B542" s="47" t="s">
        <v>829</v>
      </c>
      <c r="C542" s="45" t="s">
        <v>4781</v>
      </c>
      <c r="D542" s="47" t="s">
        <v>830</v>
      </c>
      <c r="E542" s="46">
        <v>1</v>
      </c>
      <c r="F542" s="52">
        <v>541</v>
      </c>
      <c r="G542" s="47" t="s">
        <v>831</v>
      </c>
      <c r="H542" s="44" t="s">
        <v>1387</v>
      </c>
    </row>
    <row r="543" spans="1:8" x14ac:dyDescent="0.25">
      <c r="A543" s="40">
        <v>542</v>
      </c>
      <c r="B543" s="47" t="s">
        <v>3501</v>
      </c>
      <c r="C543" s="45" t="s">
        <v>4893</v>
      </c>
      <c r="D543" s="47" t="s">
        <v>3502</v>
      </c>
      <c r="E543" s="46">
        <v>1</v>
      </c>
      <c r="F543" s="52">
        <v>542</v>
      </c>
      <c r="G543" s="47" t="s">
        <v>831</v>
      </c>
      <c r="H543" s="44" t="s">
        <v>1387</v>
      </c>
    </row>
    <row r="544" spans="1:8" x14ac:dyDescent="0.25">
      <c r="A544" s="40">
        <v>543</v>
      </c>
      <c r="B544" s="47" t="s">
        <v>3503</v>
      </c>
      <c r="C544" s="45" t="s">
        <v>4894</v>
      </c>
      <c r="D544" s="47" t="s">
        <v>3504</v>
      </c>
      <c r="E544" s="46">
        <v>1</v>
      </c>
      <c r="F544" s="52">
        <v>543</v>
      </c>
      <c r="G544" s="47" t="s">
        <v>831</v>
      </c>
      <c r="H544" s="44" t="s">
        <v>1387</v>
      </c>
    </row>
    <row r="545" spans="1:8" x14ac:dyDescent="0.25">
      <c r="A545" s="40">
        <v>544</v>
      </c>
      <c r="B545" s="47" t="s">
        <v>3505</v>
      </c>
      <c r="C545" s="45" t="s">
        <v>4895</v>
      </c>
      <c r="D545" s="47" t="s">
        <v>3506</v>
      </c>
      <c r="E545" s="46">
        <v>1</v>
      </c>
      <c r="F545" s="52">
        <v>544</v>
      </c>
      <c r="G545" s="47" t="s">
        <v>831</v>
      </c>
      <c r="H545" s="44" t="s">
        <v>1387</v>
      </c>
    </row>
    <row r="546" spans="1:8" x14ac:dyDescent="0.25">
      <c r="A546" s="40">
        <v>545</v>
      </c>
      <c r="B546" s="47" t="s">
        <v>3507</v>
      </c>
      <c r="C546" s="45" t="s">
        <v>4896</v>
      </c>
      <c r="D546" s="47" t="s">
        <v>3508</v>
      </c>
      <c r="E546" s="46">
        <v>1</v>
      </c>
      <c r="F546" s="52">
        <v>545</v>
      </c>
      <c r="G546" s="47" t="s">
        <v>831</v>
      </c>
      <c r="H546" s="44" t="s">
        <v>1387</v>
      </c>
    </row>
    <row r="547" spans="1:8" x14ac:dyDescent="0.25">
      <c r="A547" s="40">
        <v>546</v>
      </c>
      <c r="B547" s="47" t="s">
        <v>3509</v>
      </c>
      <c r="C547" s="45" t="s">
        <v>4897</v>
      </c>
      <c r="D547" s="47" t="s">
        <v>3510</v>
      </c>
      <c r="E547" s="46">
        <v>1</v>
      </c>
      <c r="F547" s="52">
        <v>546</v>
      </c>
      <c r="G547" s="47" t="s">
        <v>831</v>
      </c>
      <c r="H547" s="44" t="s">
        <v>1387</v>
      </c>
    </row>
    <row r="548" spans="1:8" x14ac:dyDescent="0.25">
      <c r="A548" s="40">
        <v>547</v>
      </c>
      <c r="B548" s="47" t="s">
        <v>833</v>
      </c>
      <c r="C548" s="45" t="s">
        <v>5005</v>
      </c>
      <c r="D548" s="47" t="s">
        <v>834</v>
      </c>
      <c r="E548" s="46">
        <v>1</v>
      </c>
      <c r="F548" s="52">
        <v>547</v>
      </c>
      <c r="G548" s="47" t="s">
        <v>831</v>
      </c>
      <c r="H548" s="44" t="s">
        <v>1387</v>
      </c>
    </row>
    <row r="549" spans="1:8" x14ac:dyDescent="0.25">
      <c r="A549" s="40">
        <v>548</v>
      </c>
      <c r="B549" s="47" t="s">
        <v>835</v>
      </c>
      <c r="C549" s="45" t="s">
        <v>5102</v>
      </c>
      <c r="D549" s="47" t="s">
        <v>836</v>
      </c>
      <c r="E549" s="46">
        <v>1</v>
      </c>
      <c r="F549" s="52">
        <v>548</v>
      </c>
      <c r="G549" s="47" t="s">
        <v>831</v>
      </c>
      <c r="H549" s="44" t="s">
        <v>1387</v>
      </c>
    </row>
    <row r="550" spans="1:8" x14ac:dyDescent="0.25">
      <c r="A550" s="40">
        <v>549</v>
      </c>
      <c r="B550" s="47" t="s">
        <v>837</v>
      </c>
      <c r="C550" s="45" t="s">
        <v>5103</v>
      </c>
      <c r="D550" s="47" t="s">
        <v>838</v>
      </c>
      <c r="E550" s="46">
        <v>1</v>
      </c>
      <c r="F550" s="52">
        <v>549</v>
      </c>
      <c r="G550" s="47" t="s">
        <v>831</v>
      </c>
      <c r="H550" s="44" t="s">
        <v>1387</v>
      </c>
    </row>
    <row r="551" spans="1:8" x14ac:dyDescent="0.25">
      <c r="A551" s="40">
        <v>550</v>
      </c>
      <c r="B551" s="47" t="s">
        <v>839</v>
      </c>
      <c r="C551" s="45" t="s">
        <v>5104</v>
      </c>
      <c r="D551" s="47" t="s">
        <v>840</v>
      </c>
      <c r="E551" s="46">
        <v>1</v>
      </c>
      <c r="F551" s="52">
        <v>550</v>
      </c>
      <c r="G551" s="47" t="s">
        <v>831</v>
      </c>
      <c r="H551" s="44" t="s">
        <v>1387</v>
      </c>
    </row>
    <row r="552" spans="1:8" x14ac:dyDescent="0.25">
      <c r="A552" s="40">
        <v>551</v>
      </c>
      <c r="B552" s="47" t="s">
        <v>841</v>
      </c>
      <c r="C552" s="45" t="s">
        <v>5105</v>
      </c>
      <c r="D552" s="47" t="s">
        <v>842</v>
      </c>
      <c r="E552" s="46">
        <v>1</v>
      </c>
      <c r="F552" s="52">
        <v>551</v>
      </c>
      <c r="G552" s="47" t="s">
        <v>831</v>
      </c>
      <c r="H552" s="44" t="s">
        <v>1387</v>
      </c>
    </row>
    <row r="553" spans="1:8" x14ac:dyDescent="0.25">
      <c r="A553" s="40">
        <v>552</v>
      </c>
      <c r="B553" s="47" t="s">
        <v>843</v>
      </c>
      <c r="C553" s="45" t="s">
        <v>5106</v>
      </c>
      <c r="D553" s="47" t="s">
        <v>844</v>
      </c>
      <c r="E553" s="46">
        <v>1</v>
      </c>
      <c r="F553" s="52">
        <v>552</v>
      </c>
      <c r="G553" s="47" t="s">
        <v>831</v>
      </c>
      <c r="H553" s="44" t="s">
        <v>1387</v>
      </c>
    </row>
    <row r="554" spans="1:8" x14ac:dyDescent="0.25">
      <c r="A554" s="40">
        <v>553</v>
      </c>
      <c r="B554" s="47" t="s">
        <v>845</v>
      </c>
      <c r="C554" s="45" t="s">
        <v>5116</v>
      </c>
      <c r="D554" s="47" t="s">
        <v>846</v>
      </c>
      <c r="E554" s="46">
        <v>1</v>
      </c>
      <c r="F554" s="52">
        <v>553</v>
      </c>
      <c r="G554" s="47" t="s">
        <v>831</v>
      </c>
      <c r="H554" s="44" t="s">
        <v>1387</v>
      </c>
    </row>
    <row r="555" spans="1:8" x14ac:dyDescent="0.25">
      <c r="A555" s="40">
        <v>554</v>
      </c>
      <c r="B555" s="47" t="s">
        <v>847</v>
      </c>
      <c r="C555" s="45" t="s">
        <v>5117</v>
      </c>
      <c r="D555" s="47" t="s">
        <v>848</v>
      </c>
      <c r="E555" s="46">
        <v>2</v>
      </c>
      <c r="F555" s="52">
        <v>554</v>
      </c>
      <c r="G555" s="47" t="s">
        <v>831</v>
      </c>
      <c r="H555" s="44" t="s">
        <v>1387</v>
      </c>
    </row>
    <row r="556" spans="1:8" x14ac:dyDescent="0.25">
      <c r="A556" s="40">
        <v>555</v>
      </c>
      <c r="B556" s="47" t="s">
        <v>3765</v>
      </c>
      <c r="C556" s="45" t="s">
        <v>5118</v>
      </c>
      <c r="D556" s="47" t="s">
        <v>3766</v>
      </c>
      <c r="E556" s="46">
        <v>1</v>
      </c>
      <c r="F556" s="52">
        <v>555</v>
      </c>
      <c r="G556" s="47" t="s">
        <v>831</v>
      </c>
      <c r="H556" s="44" t="s">
        <v>1387</v>
      </c>
    </row>
    <row r="557" spans="1:8" x14ac:dyDescent="0.25">
      <c r="A557" s="40">
        <v>556</v>
      </c>
      <c r="B557" s="47" t="s">
        <v>3767</v>
      </c>
      <c r="C557" s="45" t="s">
        <v>5119</v>
      </c>
      <c r="D557" s="47" t="s">
        <v>3768</v>
      </c>
      <c r="E557" s="46">
        <v>1</v>
      </c>
      <c r="F557" s="52">
        <v>556</v>
      </c>
      <c r="G557" s="47" t="s">
        <v>831</v>
      </c>
      <c r="H557" s="44" t="s">
        <v>1387</v>
      </c>
    </row>
    <row r="558" spans="1:8" x14ac:dyDescent="0.25">
      <c r="A558" s="40">
        <v>557</v>
      </c>
      <c r="B558" s="47" t="s">
        <v>850</v>
      </c>
      <c r="C558" s="45" t="s">
        <v>5120</v>
      </c>
      <c r="D558" s="47" t="s">
        <v>851</v>
      </c>
      <c r="E558" s="46">
        <v>1</v>
      </c>
      <c r="F558" s="52">
        <v>557</v>
      </c>
      <c r="G558" s="47" t="s">
        <v>831</v>
      </c>
      <c r="H558" s="44" t="s">
        <v>1387</v>
      </c>
    </row>
    <row r="559" spans="1:8" x14ac:dyDescent="0.25">
      <c r="A559" s="40">
        <v>558</v>
      </c>
      <c r="B559" s="47" t="s">
        <v>3769</v>
      </c>
      <c r="C559" s="45" t="s">
        <v>5121</v>
      </c>
      <c r="D559" s="47" t="s">
        <v>3770</v>
      </c>
      <c r="E559" s="46">
        <v>1</v>
      </c>
      <c r="F559" s="52">
        <v>558</v>
      </c>
      <c r="G559" s="47" t="s">
        <v>831</v>
      </c>
      <c r="H559" s="44" t="s">
        <v>1387</v>
      </c>
    </row>
    <row r="560" spans="1:8" x14ac:dyDescent="0.25">
      <c r="A560" s="40">
        <v>559</v>
      </c>
      <c r="B560" s="47" t="s">
        <v>3771</v>
      </c>
      <c r="C560" s="45" t="s">
        <v>5122</v>
      </c>
      <c r="D560" s="47" t="s">
        <v>3772</v>
      </c>
      <c r="E560" s="46">
        <v>1</v>
      </c>
      <c r="F560" s="52">
        <v>559</v>
      </c>
      <c r="G560" s="47" t="s">
        <v>831</v>
      </c>
      <c r="H560" s="44" t="s">
        <v>1387</v>
      </c>
    </row>
    <row r="561" spans="1:8" x14ac:dyDescent="0.25">
      <c r="A561" s="40">
        <v>560</v>
      </c>
      <c r="B561" s="47" t="s">
        <v>3773</v>
      </c>
      <c r="C561" s="45" t="s">
        <v>5123</v>
      </c>
      <c r="D561" s="47" t="s">
        <v>3774</v>
      </c>
      <c r="E561" s="46">
        <v>1</v>
      </c>
      <c r="F561" s="52">
        <v>560</v>
      </c>
      <c r="G561" s="47" t="s">
        <v>831</v>
      </c>
      <c r="H561" s="44" t="s">
        <v>1387</v>
      </c>
    </row>
    <row r="562" spans="1:8" x14ac:dyDescent="0.25">
      <c r="A562" s="40">
        <v>561</v>
      </c>
      <c r="B562" s="47" t="s">
        <v>3775</v>
      </c>
      <c r="C562" s="45" t="s">
        <v>5124</v>
      </c>
      <c r="D562" s="47" t="s">
        <v>3776</v>
      </c>
      <c r="E562" s="46">
        <v>1</v>
      </c>
      <c r="F562" s="52">
        <v>561</v>
      </c>
      <c r="G562" s="47" t="s">
        <v>831</v>
      </c>
      <c r="H562" s="44" t="s">
        <v>1387</v>
      </c>
    </row>
    <row r="563" spans="1:8" x14ac:dyDescent="0.25">
      <c r="A563" s="40">
        <v>562</v>
      </c>
      <c r="B563" s="47" t="s">
        <v>3787</v>
      </c>
      <c r="C563" s="45" t="s">
        <v>5134</v>
      </c>
      <c r="D563" s="47" t="s">
        <v>3788</v>
      </c>
      <c r="E563" s="46">
        <v>1</v>
      </c>
      <c r="F563" s="52">
        <v>562</v>
      </c>
      <c r="G563" s="47" t="s">
        <v>831</v>
      </c>
      <c r="H563" s="44" t="s">
        <v>1387</v>
      </c>
    </row>
    <row r="564" spans="1:8" x14ac:dyDescent="0.25">
      <c r="A564" s="40">
        <v>563</v>
      </c>
      <c r="B564" s="47" t="s">
        <v>3789</v>
      </c>
      <c r="C564" s="45" t="s">
        <v>5135</v>
      </c>
      <c r="D564" s="47" t="s">
        <v>3790</v>
      </c>
      <c r="E564" s="46">
        <v>1</v>
      </c>
      <c r="F564" s="52">
        <v>563</v>
      </c>
      <c r="G564" s="47" t="s">
        <v>831</v>
      </c>
      <c r="H564" s="44" t="s">
        <v>1387</v>
      </c>
    </row>
    <row r="565" spans="1:8" x14ac:dyDescent="0.25">
      <c r="A565" s="40">
        <v>564</v>
      </c>
      <c r="B565" s="47" t="s">
        <v>3795</v>
      </c>
      <c r="C565" s="45" t="s">
        <v>5167</v>
      </c>
      <c r="D565" s="47" t="s">
        <v>3796</v>
      </c>
      <c r="E565" s="46">
        <v>1</v>
      </c>
      <c r="F565" s="52">
        <v>564</v>
      </c>
      <c r="G565" s="47" t="s">
        <v>831</v>
      </c>
      <c r="H565" s="44" t="s">
        <v>1387</v>
      </c>
    </row>
    <row r="566" spans="1:8" x14ac:dyDescent="0.25">
      <c r="A566" s="40">
        <v>565</v>
      </c>
      <c r="B566" s="47" t="s">
        <v>3797</v>
      </c>
      <c r="C566" s="45" t="s">
        <v>5168</v>
      </c>
      <c r="D566" s="47" t="s">
        <v>3798</v>
      </c>
      <c r="E566" s="46">
        <v>1</v>
      </c>
      <c r="F566" s="52">
        <v>565</v>
      </c>
      <c r="G566" s="47" t="s">
        <v>831</v>
      </c>
      <c r="H566" s="44" t="s">
        <v>1387</v>
      </c>
    </row>
    <row r="567" spans="1:8" x14ac:dyDescent="0.25">
      <c r="A567" s="40">
        <v>566</v>
      </c>
      <c r="B567" s="47" t="s">
        <v>3799</v>
      </c>
      <c r="C567" s="45" t="s">
        <v>5169</v>
      </c>
      <c r="D567" s="47" t="s">
        <v>3800</v>
      </c>
      <c r="E567" s="46">
        <v>1</v>
      </c>
      <c r="F567" s="52">
        <v>566</v>
      </c>
      <c r="G567" s="47" t="s">
        <v>831</v>
      </c>
      <c r="H567" s="44" t="s">
        <v>1387</v>
      </c>
    </row>
    <row r="568" spans="1:8" x14ac:dyDescent="0.25">
      <c r="A568" s="40">
        <v>567</v>
      </c>
      <c r="B568" s="47" t="s">
        <v>3801</v>
      </c>
      <c r="C568" s="45" t="s">
        <v>5170</v>
      </c>
      <c r="D568" s="47" t="s">
        <v>3802</v>
      </c>
      <c r="E568" s="46">
        <v>1</v>
      </c>
      <c r="F568" s="52">
        <v>567</v>
      </c>
      <c r="G568" s="47" t="s">
        <v>831</v>
      </c>
      <c r="H568" s="44" t="s">
        <v>1387</v>
      </c>
    </row>
    <row r="569" spans="1:8" x14ac:dyDescent="0.25">
      <c r="A569" s="40">
        <v>568</v>
      </c>
      <c r="B569" s="47" t="s">
        <v>852</v>
      </c>
      <c r="C569" s="45" t="s">
        <v>5185</v>
      </c>
      <c r="D569" s="47" t="s">
        <v>853</v>
      </c>
      <c r="E569" s="46">
        <v>1</v>
      </c>
      <c r="F569" s="52">
        <v>568</v>
      </c>
      <c r="G569" s="47" t="s">
        <v>831</v>
      </c>
      <c r="H569" s="44" t="s">
        <v>1387</v>
      </c>
    </row>
    <row r="570" spans="1:8" x14ac:dyDescent="0.25">
      <c r="A570" s="40">
        <v>569</v>
      </c>
      <c r="B570" s="47" t="s">
        <v>854</v>
      </c>
      <c r="C570" s="45" t="s">
        <v>5290</v>
      </c>
      <c r="D570" s="47" t="s">
        <v>855</v>
      </c>
      <c r="E570" s="46">
        <v>1</v>
      </c>
      <c r="F570" s="52">
        <v>569</v>
      </c>
      <c r="G570" s="47" t="s">
        <v>831</v>
      </c>
      <c r="H570" s="44" t="s">
        <v>1387</v>
      </c>
    </row>
    <row r="571" spans="1:8" x14ac:dyDescent="0.25">
      <c r="A571" s="40">
        <v>570</v>
      </c>
      <c r="B571" s="47" t="s">
        <v>3933</v>
      </c>
      <c r="C571" s="45" t="s">
        <v>5346</v>
      </c>
      <c r="D571" s="47" t="s">
        <v>3934</v>
      </c>
      <c r="E571" s="46">
        <v>1</v>
      </c>
      <c r="F571" s="52">
        <v>570</v>
      </c>
      <c r="G571" s="47" t="s">
        <v>831</v>
      </c>
      <c r="H571" s="44" t="s">
        <v>1387</v>
      </c>
    </row>
    <row r="572" spans="1:8" x14ac:dyDescent="0.25">
      <c r="A572" s="40">
        <v>571</v>
      </c>
      <c r="B572" s="47" t="s">
        <v>3935</v>
      </c>
      <c r="C572" s="45" t="s">
        <v>5347</v>
      </c>
      <c r="D572" s="47" t="s">
        <v>3936</v>
      </c>
      <c r="E572" s="46">
        <v>1</v>
      </c>
      <c r="F572" s="52">
        <v>571</v>
      </c>
      <c r="G572" s="47" t="s">
        <v>831</v>
      </c>
      <c r="H572" s="44" t="s">
        <v>1387</v>
      </c>
    </row>
    <row r="573" spans="1:8" x14ac:dyDescent="0.25">
      <c r="A573" s="40">
        <v>572</v>
      </c>
      <c r="B573" s="47" t="s">
        <v>857</v>
      </c>
      <c r="C573" s="45" t="s">
        <v>5349</v>
      </c>
      <c r="D573" s="47" t="s">
        <v>858</v>
      </c>
      <c r="E573" s="46">
        <v>2</v>
      </c>
      <c r="F573" s="52">
        <v>572</v>
      </c>
      <c r="G573" s="47" t="s">
        <v>831</v>
      </c>
      <c r="H573" s="44" t="s">
        <v>1387</v>
      </c>
    </row>
    <row r="574" spans="1:8" x14ac:dyDescent="0.25">
      <c r="A574" s="40">
        <v>573</v>
      </c>
      <c r="B574" s="47" t="s">
        <v>859</v>
      </c>
      <c r="C574" s="45" t="s">
        <v>5350</v>
      </c>
      <c r="D574" s="47" t="s">
        <v>860</v>
      </c>
      <c r="E574" s="46">
        <v>2</v>
      </c>
      <c r="F574" s="52">
        <v>573</v>
      </c>
      <c r="G574" s="47" t="s">
        <v>831</v>
      </c>
      <c r="H574" s="44" t="s">
        <v>1387</v>
      </c>
    </row>
    <row r="575" spans="1:8" x14ac:dyDescent="0.25">
      <c r="A575" s="40">
        <v>574</v>
      </c>
      <c r="B575" s="47" t="s">
        <v>861</v>
      </c>
      <c r="C575" s="45" t="s">
        <v>5374</v>
      </c>
      <c r="D575" s="47" t="s">
        <v>862</v>
      </c>
      <c r="E575" s="46">
        <v>1</v>
      </c>
      <c r="F575" s="52">
        <v>574</v>
      </c>
      <c r="G575" s="47" t="s">
        <v>831</v>
      </c>
      <c r="H575" s="44" t="s">
        <v>1387</v>
      </c>
    </row>
    <row r="576" spans="1:8" x14ac:dyDescent="0.25">
      <c r="A576" s="40">
        <v>575</v>
      </c>
      <c r="B576" s="47" t="s">
        <v>863</v>
      </c>
      <c r="C576" s="45" t="s">
        <v>5375</v>
      </c>
      <c r="D576" s="47" t="s">
        <v>864</v>
      </c>
      <c r="E576" s="46">
        <v>1</v>
      </c>
      <c r="F576" s="52">
        <v>575</v>
      </c>
      <c r="G576" s="47" t="s">
        <v>831</v>
      </c>
      <c r="H576" s="44" t="s">
        <v>1387</v>
      </c>
    </row>
    <row r="577" spans="1:8" x14ac:dyDescent="0.25">
      <c r="A577" s="40">
        <v>576</v>
      </c>
      <c r="B577" s="47" t="s">
        <v>865</v>
      </c>
      <c r="C577" s="45" t="s">
        <v>5376</v>
      </c>
      <c r="D577" s="47" t="s">
        <v>866</v>
      </c>
      <c r="E577" s="46">
        <v>1</v>
      </c>
      <c r="F577" s="52">
        <v>576</v>
      </c>
      <c r="G577" s="47" t="s">
        <v>831</v>
      </c>
      <c r="H577" s="44" t="s">
        <v>1387</v>
      </c>
    </row>
    <row r="578" spans="1:8" x14ac:dyDescent="0.25">
      <c r="A578" s="40">
        <v>577</v>
      </c>
      <c r="B578" s="47" t="s">
        <v>3128</v>
      </c>
      <c r="C578" s="45" t="s">
        <v>5415</v>
      </c>
      <c r="D578" s="47" t="s">
        <v>3963</v>
      </c>
      <c r="E578" s="46">
        <v>2</v>
      </c>
      <c r="F578" s="52">
        <v>577</v>
      </c>
      <c r="G578" s="47" t="s">
        <v>831</v>
      </c>
      <c r="H578" s="44" t="s">
        <v>1387</v>
      </c>
    </row>
    <row r="579" spans="1:8" x14ac:dyDescent="0.25">
      <c r="A579" s="40">
        <v>578</v>
      </c>
      <c r="B579" s="47" t="s">
        <v>3129</v>
      </c>
      <c r="C579" s="45" t="s">
        <v>5416</v>
      </c>
      <c r="D579" s="47" t="s">
        <v>3964</v>
      </c>
      <c r="E579" s="46">
        <v>2</v>
      </c>
      <c r="F579" s="52">
        <v>578</v>
      </c>
      <c r="G579" s="47" t="s">
        <v>831</v>
      </c>
      <c r="H579" s="44" t="s">
        <v>1387</v>
      </c>
    </row>
    <row r="580" spans="1:8" x14ac:dyDescent="0.25">
      <c r="A580" s="40">
        <v>579</v>
      </c>
      <c r="B580" s="47" t="s">
        <v>3130</v>
      </c>
      <c r="C580" s="45" t="s">
        <v>5417</v>
      </c>
      <c r="D580" s="47" t="s">
        <v>3965</v>
      </c>
      <c r="E580" s="46">
        <v>2</v>
      </c>
      <c r="F580" s="52">
        <v>579</v>
      </c>
      <c r="G580" s="47" t="s">
        <v>831</v>
      </c>
      <c r="H580" s="44" t="s">
        <v>1387</v>
      </c>
    </row>
    <row r="581" spans="1:8" x14ac:dyDescent="0.25">
      <c r="A581" s="40">
        <v>580</v>
      </c>
      <c r="B581" s="47" t="s">
        <v>3131</v>
      </c>
      <c r="C581" s="45" t="s">
        <v>5418</v>
      </c>
      <c r="D581" s="47" t="s">
        <v>3966</v>
      </c>
      <c r="E581" s="46">
        <v>2</v>
      </c>
      <c r="F581" s="52">
        <v>580</v>
      </c>
      <c r="G581" s="47" t="s">
        <v>831</v>
      </c>
      <c r="H581" s="44" t="s">
        <v>1387</v>
      </c>
    </row>
    <row r="582" spans="1:8" x14ac:dyDescent="0.25">
      <c r="A582" s="40">
        <v>581</v>
      </c>
      <c r="B582" s="47" t="s">
        <v>3132</v>
      </c>
      <c r="C582" s="45" t="s">
        <v>5419</v>
      </c>
      <c r="D582" s="47" t="s">
        <v>3967</v>
      </c>
      <c r="E582" s="46">
        <v>2</v>
      </c>
      <c r="F582" s="52">
        <v>581</v>
      </c>
      <c r="G582" s="47" t="s">
        <v>831</v>
      </c>
      <c r="H582" s="44" t="s">
        <v>1387</v>
      </c>
    </row>
    <row r="583" spans="1:8" x14ac:dyDescent="0.25">
      <c r="A583" s="40">
        <v>582</v>
      </c>
      <c r="B583" s="47" t="s">
        <v>3133</v>
      </c>
      <c r="C583" s="45" t="s">
        <v>5420</v>
      </c>
      <c r="D583" s="47" t="s">
        <v>3968</v>
      </c>
      <c r="E583" s="46">
        <v>2</v>
      </c>
      <c r="F583" s="52">
        <v>582</v>
      </c>
      <c r="G583" s="47" t="s">
        <v>831</v>
      </c>
      <c r="H583" s="44" t="s">
        <v>1387</v>
      </c>
    </row>
    <row r="584" spans="1:8" x14ac:dyDescent="0.25">
      <c r="A584" s="40">
        <v>583</v>
      </c>
      <c r="B584" s="47" t="s">
        <v>3134</v>
      </c>
      <c r="C584" s="45" t="s">
        <v>5421</v>
      </c>
      <c r="D584" s="47" t="s">
        <v>3969</v>
      </c>
      <c r="E584" s="46">
        <v>2</v>
      </c>
      <c r="F584" s="52">
        <v>583</v>
      </c>
      <c r="G584" s="47" t="s">
        <v>831</v>
      </c>
      <c r="H584" s="44" t="s">
        <v>1387</v>
      </c>
    </row>
    <row r="585" spans="1:8" x14ac:dyDescent="0.25">
      <c r="A585" s="40">
        <v>584</v>
      </c>
      <c r="B585" s="47" t="s">
        <v>3990</v>
      </c>
      <c r="C585" s="45" t="s">
        <v>5433</v>
      </c>
      <c r="D585" s="47" t="s">
        <v>3991</v>
      </c>
      <c r="E585" s="46">
        <v>1</v>
      </c>
      <c r="F585" s="52">
        <v>584</v>
      </c>
      <c r="G585" s="47" t="s">
        <v>831</v>
      </c>
      <c r="H585" s="44" t="s">
        <v>1387</v>
      </c>
    </row>
    <row r="586" spans="1:8" x14ac:dyDescent="0.25">
      <c r="A586" s="40">
        <v>585</v>
      </c>
      <c r="B586" s="47" t="s">
        <v>3992</v>
      </c>
      <c r="C586" s="45" t="s">
        <v>5434</v>
      </c>
      <c r="D586" s="47" t="s">
        <v>3993</v>
      </c>
      <c r="E586" s="46">
        <v>1</v>
      </c>
      <c r="F586" s="52">
        <v>585</v>
      </c>
      <c r="G586" s="47" t="s">
        <v>831</v>
      </c>
      <c r="H586" s="44" t="s">
        <v>1387</v>
      </c>
    </row>
    <row r="587" spans="1:8" x14ac:dyDescent="0.25">
      <c r="A587" s="40">
        <v>586</v>
      </c>
      <c r="B587" s="47" t="s">
        <v>3994</v>
      </c>
      <c r="C587" s="45" t="s">
        <v>5435</v>
      </c>
      <c r="D587" s="47" t="s">
        <v>3995</v>
      </c>
      <c r="E587" s="46">
        <v>1</v>
      </c>
      <c r="F587" s="52">
        <v>586</v>
      </c>
      <c r="G587" s="47" t="s">
        <v>831</v>
      </c>
      <c r="H587" s="44" t="s">
        <v>1387</v>
      </c>
    </row>
    <row r="588" spans="1:8" x14ac:dyDescent="0.25">
      <c r="A588" s="40">
        <v>587</v>
      </c>
      <c r="B588" s="47" t="s">
        <v>3996</v>
      </c>
      <c r="C588" s="45" t="s">
        <v>5436</v>
      </c>
      <c r="D588" s="47" t="s">
        <v>3997</v>
      </c>
      <c r="E588" s="46">
        <v>1</v>
      </c>
      <c r="F588" s="52">
        <v>587</v>
      </c>
      <c r="G588" s="47" t="s">
        <v>831</v>
      </c>
      <c r="H588" s="44" t="s">
        <v>1387</v>
      </c>
    </row>
    <row r="589" spans="1:8" x14ac:dyDescent="0.25">
      <c r="A589" s="40">
        <v>588</v>
      </c>
      <c r="B589" s="47" t="s">
        <v>3998</v>
      </c>
      <c r="C589" s="45" t="s">
        <v>5437</v>
      </c>
      <c r="D589" s="47" t="s">
        <v>3999</v>
      </c>
      <c r="E589" s="46">
        <v>1</v>
      </c>
      <c r="F589" s="52">
        <v>588</v>
      </c>
      <c r="G589" s="47" t="s">
        <v>831</v>
      </c>
      <c r="H589" s="44" t="s">
        <v>1387</v>
      </c>
    </row>
    <row r="590" spans="1:8" x14ac:dyDescent="0.25">
      <c r="A590" s="40">
        <v>589</v>
      </c>
      <c r="B590" s="47" t="s">
        <v>4000</v>
      </c>
      <c r="C590" s="45" t="s">
        <v>5438</v>
      </c>
      <c r="D590" s="47" t="s">
        <v>4001</v>
      </c>
      <c r="E590" s="46">
        <v>1</v>
      </c>
      <c r="F590" s="52">
        <v>589</v>
      </c>
      <c r="G590" s="47" t="s">
        <v>831</v>
      </c>
      <c r="H590" s="44" t="s">
        <v>1387</v>
      </c>
    </row>
    <row r="591" spans="1:8" x14ac:dyDescent="0.25">
      <c r="A591" s="40">
        <v>590</v>
      </c>
      <c r="B591" s="47" t="s">
        <v>3387</v>
      </c>
      <c r="C591" s="45" t="s">
        <v>4782</v>
      </c>
      <c r="D591" s="47" t="s">
        <v>3388</v>
      </c>
      <c r="E591" s="46">
        <v>1</v>
      </c>
      <c r="F591" s="52">
        <v>590</v>
      </c>
      <c r="G591" s="47" t="s">
        <v>4109</v>
      </c>
      <c r="H591" s="44" t="s">
        <v>4110</v>
      </c>
    </row>
    <row r="592" spans="1:8" x14ac:dyDescent="0.25">
      <c r="A592" s="40">
        <v>591</v>
      </c>
      <c r="B592" s="47" t="s">
        <v>867</v>
      </c>
      <c r="C592" s="45" t="s">
        <v>4783</v>
      </c>
      <c r="D592" s="47" t="s">
        <v>868</v>
      </c>
      <c r="E592" s="46">
        <v>2</v>
      </c>
      <c r="F592" s="52">
        <v>591</v>
      </c>
      <c r="G592" s="47" t="s">
        <v>869</v>
      </c>
      <c r="H592" s="44" t="s">
        <v>1388</v>
      </c>
    </row>
    <row r="593" spans="1:8" x14ac:dyDescent="0.25">
      <c r="A593" s="40">
        <v>592</v>
      </c>
      <c r="B593" s="47" t="s">
        <v>870</v>
      </c>
      <c r="C593" s="45" t="s">
        <v>5095</v>
      </c>
      <c r="D593" s="47" t="s">
        <v>871</v>
      </c>
      <c r="E593" s="46">
        <v>2</v>
      </c>
      <c r="F593" s="52">
        <v>592</v>
      </c>
      <c r="G593" s="47" t="s">
        <v>869</v>
      </c>
      <c r="H593" s="44" t="s">
        <v>1388</v>
      </c>
    </row>
    <row r="594" spans="1:8" x14ac:dyDescent="0.25">
      <c r="A594" s="40">
        <v>593</v>
      </c>
      <c r="B594" s="47" t="s">
        <v>3511</v>
      </c>
      <c r="C594" s="45" t="s">
        <v>4898</v>
      </c>
      <c r="D594" s="47" t="s">
        <v>3512</v>
      </c>
      <c r="E594" s="46">
        <v>1</v>
      </c>
      <c r="F594" s="52">
        <v>593</v>
      </c>
      <c r="G594" s="47" t="s">
        <v>869</v>
      </c>
      <c r="H594" s="44" t="s">
        <v>1388</v>
      </c>
    </row>
    <row r="595" spans="1:8" x14ac:dyDescent="0.25">
      <c r="A595" s="40">
        <v>594</v>
      </c>
      <c r="B595" s="47" t="s">
        <v>872</v>
      </c>
      <c r="C595" s="45" t="s">
        <v>5267</v>
      </c>
      <c r="D595" s="47" t="s">
        <v>873</v>
      </c>
      <c r="E595" s="46">
        <v>1</v>
      </c>
      <c r="F595" s="52">
        <v>594</v>
      </c>
      <c r="G595" s="47" t="s">
        <v>874</v>
      </c>
      <c r="H595" s="44" t="s">
        <v>1389</v>
      </c>
    </row>
    <row r="596" spans="1:8" x14ac:dyDescent="0.25">
      <c r="A596" s="40">
        <v>595</v>
      </c>
      <c r="B596" s="47" t="s">
        <v>3389</v>
      </c>
      <c r="C596" s="45" t="s">
        <v>4784</v>
      </c>
      <c r="D596" s="47" t="s">
        <v>3390</v>
      </c>
      <c r="E596" s="46">
        <v>1</v>
      </c>
      <c r="F596" s="52">
        <v>595</v>
      </c>
      <c r="G596" s="47" t="s">
        <v>4111</v>
      </c>
      <c r="H596" s="44" t="s">
        <v>4112</v>
      </c>
    </row>
    <row r="597" spans="1:8" x14ac:dyDescent="0.25">
      <c r="A597" s="40">
        <v>596</v>
      </c>
      <c r="B597" s="47" t="s">
        <v>3391</v>
      </c>
      <c r="C597" s="45" t="s">
        <v>4785</v>
      </c>
      <c r="D597" s="47" t="s">
        <v>3392</v>
      </c>
      <c r="E597" s="46">
        <v>1</v>
      </c>
      <c r="F597" s="52">
        <v>596</v>
      </c>
      <c r="G597" s="47" t="s">
        <v>4113</v>
      </c>
      <c r="H597" s="44" t="s">
        <v>4114</v>
      </c>
    </row>
    <row r="598" spans="1:8" x14ac:dyDescent="0.25">
      <c r="A598" s="40">
        <v>597</v>
      </c>
      <c r="B598" s="47" t="s">
        <v>3393</v>
      </c>
      <c r="C598" s="45" t="s">
        <v>4786</v>
      </c>
      <c r="D598" s="47" t="s">
        <v>409</v>
      </c>
      <c r="E598" s="46">
        <v>1</v>
      </c>
      <c r="F598" s="52">
        <v>597</v>
      </c>
      <c r="G598" s="47" t="s">
        <v>4115</v>
      </c>
      <c r="H598" s="44" t="s">
        <v>4116</v>
      </c>
    </row>
    <row r="599" spans="1:8" x14ac:dyDescent="0.25">
      <c r="A599" s="40">
        <v>598</v>
      </c>
      <c r="B599" s="47" t="s">
        <v>3394</v>
      </c>
      <c r="C599" s="45" t="s">
        <v>4787</v>
      </c>
      <c r="D599" s="47" t="s">
        <v>3395</v>
      </c>
      <c r="E599" s="46">
        <v>1</v>
      </c>
      <c r="F599" s="52">
        <v>598</v>
      </c>
      <c r="G599" s="47" t="s">
        <v>4117</v>
      </c>
      <c r="H599" s="44" t="s">
        <v>4118</v>
      </c>
    </row>
    <row r="600" spans="1:8" x14ac:dyDescent="0.25">
      <c r="A600" s="40">
        <v>599</v>
      </c>
      <c r="B600" s="47" t="s">
        <v>3396</v>
      </c>
      <c r="C600" s="45" t="s">
        <v>4788</v>
      </c>
      <c r="D600" s="47" t="s">
        <v>3397</v>
      </c>
      <c r="E600" s="46">
        <v>1</v>
      </c>
      <c r="F600" s="52">
        <v>599</v>
      </c>
      <c r="G600" s="47" t="s">
        <v>4117</v>
      </c>
      <c r="H600" s="44" t="s">
        <v>4118</v>
      </c>
    </row>
    <row r="601" spans="1:8" x14ac:dyDescent="0.25">
      <c r="A601" s="40">
        <v>600</v>
      </c>
      <c r="B601" s="47" t="s">
        <v>3398</v>
      </c>
      <c r="C601" s="45" t="s">
        <v>4789</v>
      </c>
      <c r="D601" s="47" t="s">
        <v>3399</v>
      </c>
      <c r="E601" s="46">
        <v>1</v>
      </c>
      <c r="F601" s="52">
        <v>600</v>
      </c>
      <c r="G601" s="47" t="s">
        <v>4119</v>
      </c>
      <c r="H601" s="44" t="s">
        <v>4120</v>
      </c>
    </row>
    <row r="602" spans="1:8" x14ac:dyDescent="0.25">
      <c r="A602" s="40">
        <v>601</v>
      </c>
      <c r="B602" s="47" t="s">
        <v>875</v>
      </c>
      <c r="C602" s="45" t="s">
        <v>5112</v>
      </c>
      <c r="D602" s="47" t="s">
        <v>876</v>
      </c>
      <c r="E602" s="46">
        <v>4</v>
      </c>
      <c r="F602" s="52">
        <v>601</v>
      </c>
      <c r="G602" s="47" t="s">
        <v>877</v>
      </c>
      <c r="H602" s="44" t="s">
        <v>1390</v>
      </c>
    </row>
    <row r="603" spans="1:8" x14ac:dyDescent="0.25">
      <c r="A603" s="40">
        <v>602</v>
      </c>
      <c r="B603" s="47" t="s">
        <v>3400</v>
      </c>
      <c r="C603" s="45" t="s">
        <v>4790</v>
      </c>
      <c r="D603" s="47" t="s">
        <v>3401</v>
      </c>
      <c r="E603" s="46">
        <v>1</v>
      </c>
      <c r="F603" s="52">
        <v>602</v>
      </c>
      <c r="G603" s="47" t="s">
        <v>4121</v>
      </c>
      <c r="H603" s="44" t="s">
        <v>4122</v>
      </c>
    </row>
    <row r="604" spans="1:8" x14ac:dyDescent="0.25">
      <c r="A604" s="40">
        <v>603</v>
      </c>
      <c r="B604" s="47" t="s">
        <v>878</v>
      </c>
      <c r="C604" s="45" t="s">
        <v>4932</v>
      </c>
      <c r="D604" s="47" t="s">
        <v>879</v>
      </c>
      <c r="E604" s="46">
        <v>2</v>
      </c>
      <c r="F604" s="52">
        <v>603</v>
      </c>
      <c r="G604" s="47" t="s">
        <v>880</v>
      </c>
      <c r="H604" s="44" t="s">
        <v>1391</v>
      </c>
    </row>
    <row r="605" spans="1:8" x14ac:dyDescent="0.25">
      <c r="A605" s="40">
        <v>604</v>
      </c>
      <c r="B605" s="47" t="s">
        <v>881</v>
      </c>
      <c r="C605" s="45" t="s">
        <v>4933</v>
      </c>
      <c r="D605" s="47" t="s">
        <v>882</v>
      </c>
      <c r="E605" s="46">
        <v>2</v>
      </c>
      <c r="F605" s="52">
        <v>604</v>
      </c>
      <c r="G605" s="47" t="s">
        <v>880</v>
      </c>
      <c r="H605" s="44" t="s">
        <v>1391</v>
      </c>
    </row>
    <row r="606" spans="1:8" x14ac:dyDescent="0.25">
      <c r="A606" s="40">
        <v>605</v>
      </c>
      <c r="B606" s="47" t="s">
        <v>883</v>
      </c>
      <c r="C606" s="45" t="s">
        <v>5075</v>
      </c>
      <c r="D606" s="47" t="s">
        <v>884</v>
      </c>
      <c r="E606" s="46">
        <v>2</v>
      </c>
      <c r="F606" s="52">
        <v>605</v>
      </c>
      <c r="G606" s="47" t="s">
        <v>880</v>
      </c>
      <c r="H606" s="44" t="s">
        <v>1391</v>
      </c>
    </row>
    <row r="607" spans="1:8" x14ac:dyDescent="0.25">
      <c r="A607" s="40">
        <v>606</v>
      </c>
      <c r="B607" s="47" t="s">
        <v>885</v>
      </c>
      <c r="C607" s="45" t="s">
        <v>5076</v>
      </c>
      <c r="D607" s="47" t="s">
        <v>886</v>
      </c>
      <c r="E607" s="46">
        <v>2</v>
      </c>
      <c r="F607" s="52">
        <v>606</v>
      </c>
      <c r="G607" s="47" t="s">
        <v>880</v>
      </c>
      <c r="H607" s="44" t="s">
        <v>1391</v>
      </c>
    </row>
    <row r="608" spans="1:8" x14ac:dyDescent="0.25">
      <c r="A608" s="40">
        <v>607</v>
      </c>
      <c r="B608" s="47" t="s">
        <v>887</v>
      </c>
      <c r="C608" s="45" t="s">
        <v>4791</v>
      </c>
      <c r="D608" s="47" t="s">
        <v>888</v>
      </c>
      <c r="E608" s="46">
        <v>2</v>
      </c>
      <c r="F608" s="52">
        <v>607</v>
      </c>
      <c r="G608" s="47" t="s">
        <v>889</v>
      </c>
      <c r="H608" s="44" t="s">
        <v>1392</v>
      </c>
    </row>
    <row r="609" spans="1:8" x14ac:dyDescent="0.25">
      <c r="A609" s="40">
        <v>608</v>
      </c>
      <c r="B609" s="47" t="s">
        <v>890</v>
      </c>
      <c r="C609" s="45" t="s">
        <v>4792</v>
      </c>
      <c r="D609" s="47" t="s">
        <v>891</v>
      </c>
      <c r="E609" s="46">
        <v>2</v>
      </c>
      <c r="F609" s="52">
        <v>608</v>
      </c>
      <c r="G609" s="47" t="s">
        <v>889</v>
      </c>
      <c r="H609" s="44" t="s">
        <v>1392</v>
      </c>
    </row>
    <row r="610" spans="1:8" x14ac:dyDescent="0.25">
      <c r="A610" s="40">
        <v>609</v>
      </c>
      <c r="B610" s="47" t="s">
        <v>892</v>
      </c>
      <c r="C610" s="45" t="s">
        <v>4793</v>
      </c>
      <c r="D610" s="47" t="s">
        <v>893</v>
      </c>
      <c r="E610" s="46">
        <v>2</v>
      </c>
      <c r="F610" s="52">
        <v>609</v>
      </c>
      <c r="G610" s="47" t="s">
        <v>889</v>
      </c>
      <c r="H610" s="44" t="s">
        <v>1392</v>
      </c>
    </row>
    <row r="611" spans="1:8" x14ac:dyDescent="0.25">
      <c r="A611" s="40">
        <v>610</v>
      </c>
      <c r="B611" s="47" t="s">
        <v>894</v>
      </c>
      <c r="C611" s="45" t="s">
        <v>4794</v>
      </c>
      <c r="D611" s="47" t="s">
        <v>895</v>
      </c>
      <c r="E611" s="46">
        <v>1</v>
      </c>
      <c r="F611" s="52">
        <v>610</v>
      </c>
      <c r="G611" s="47" t="s">
        <v>889</v>
      </c>
      <c r="H611" s="44" t="s">
        <v>1392</v>
      </c>
    </row>
    <row r="612" spans="1:8" x14ac:dyDescent="0.25">
      <c r="A612" s="40">
        <v>611</v>
      </c>
      <c r="B612" s="47" t="s">
        <v>896</v>
      </c>
      <c r="C612" s="45" t="s">
        <v>5043</v>
      </c>
      <c r="D612" s="47" t="s">
        <v>897</v>
      </c>
      <c r="E612" s="46">
        <v>2</v>
      </c>
      <c r="F612" s="52">
        <v>611</v>
      </c>
      <c r="G612" s="47" t="s">
        <v>889</v>
      </c>
      <c r="H612" s="44" t="s">
        <v>1392</v>
      </c>
    </row>
    <row r="613" spans="1:8" x14ac:dyDescent="0.25">
      <c r="A613" s="40">
        <v>612</v>
      </c>
      <c r="B613" s="47" t="s">
        <v>898</v>
      </c>
      <c r="C613" s="45" t="s">
        <v>5044</v>
      </c>
      <c r="D613" s="47" t="s">
        <v>899</v>
      </c>
      <c r="E613" s="46">
        <v>2</v>
      </c>
      <c r="F613" s="52">
        <v>612</v>
      </c>
      <c r="G613" s="47" t="s">
        <v>889</v>
      </c>
      <c r="H613" s="44" t="s">
        <v>1392</v>
      </c>
    </row>
    <row r="614" spans="1:8" x14ac:dyDescent="0.25">
      <c r="A614" s="40">
        <v>613</v>
      </c>
      <c r="B614" s="47" t="s">
        <v>900</v>
      </c>
      <c r="C614" s="45" t="s">
        <v>5069</v>
      </c>
      <c r="D614" s="47" t="s">
        <v>901</v>
      </c>
      <c r="E614" s="46">
        <v>2</v>
      </c>
      <c r="F614" s="52">
        <v>613</v>
      </c>
      <c r="G614" s="47" t="s">
        <v>889</v>
      </c>
      <c r="H614" s="44" t="s">
        <v>1392</v>
      </c>
    </row>
    <row r="615" spans="1:8" x14ac:dyDescent="0.25">
      <c r="A615" s="40">
        <v>614</v>
      </c>
      <c r="B615" s="47" t="s">
        <v>902</v>
      </c>
      <c r="C615" s="45" t="s">
        <v>5115</v>
      </c>
      <c r="D615" s="47" t="s">
        <v>903</v>
      </c>
      <c r="E615" s="46">
        <v>4</v>
      </c>
      <c r="F615" s="52">
        <v>614</v>
      </c>
      <c r="G615" s="47" t="s">
        <v>889</v>
      </c>
      <c r="H615" s="44" t="s">
        <v>1392</v>
      </c>
    </row>
    <row r="616" spans="1:8" x14ac:dyDescent="0.25">
      <c r="A616" s="40">
        <v>615</v>
      </c>
      <c r="B616" s="47" t="s">
        <v>3402</v>
      </c>
      <c r="C616" s="45" t="s">
        <v>4795</v>
      </c>
      <c r="D616" s="47" t="s">
        <v>3403</v>
      </c>
      <c r="E616" s="46">
        <v>1</v>
      </c>
      <c r="F616" s="52">
        <v>615</v>
      </c>
      <c r="G616" s="47" t="s">
        <v>4123</v>
      </c>
      <c r="H616" s="44" t="s">
        <v>4124</v>
      </c>
    </row>
    <row r="617" spans="1:8" x14ac:dyDescent="0.25">
      <c r="A617" s="40">
        <v>616</v>
      </c>
      <c r="B617" s="47" t="s">
        <v>3575</v>
      </c>
      <c r="C617" s="45" t="s">
        <v>4945</v>
      </c>
      <c r="D617" s="47" t="s">
        <v>3576</v>
      </c>
      <c r="E617" s="46">
        <v>1</v>
      </c>
      <c r="F617" s="52">
        <v>616</v>
      </c>
      <c r="G617" s="47" t="s">
        <v>4212</v>
      </c>
      <c r="H617" s="44" t="s">
        <v>4213</v>
      </c>
    </row>
    <row r="618" spans="1:8" x14ac:dyDescent="0.25">
      <c r="A618" s="40">
        <v>617</v>
      </c>
      <c r="B618" s="47" t="s">
        <v>3748</v>
      </c>
      <c r="C618" s="45" t="s">
        <v>5082</v>
      </c>
      <c r="D618" s="47" t="s">
        <v>3749</v>
      </c>
      <c r="E618" s="46">
        <v>1</v>
      </c>
      <c r="F618" s="52">
        <v>617</v>
      </c>
      <c r="G618" s="47" t="s">
        <v>4212</v>
      </c>
      <c r="H618" s="44" t="s">
        <v>4213</v>
      </c>
    </row>
    <row r="619" spans="1:8" x14ac:dyDescent="0.25">
      <c r="A619" s="40">
        <v>618</v>
      </c>
      <c r="B619" s="47" t="s">
        <v>904</v>
      </c>
      <c r="C619" s="45" t="s">
        <v>5261</v>
      </c>
      <c r="D619" s="47" t="s">
        <v>905</v>
      </c>
      <c r="E619" s="46">
        <v>1</v>
      </c>
      <c r="F619" s="52">
        <v>618</v>
      </c>
      <c r="G619" s="47" t="s">
        <v>906</v>
      </c>
      <c r="H619" s="44" t="s">
        <v>1393</v>
      </c>
    </row>
    <row r="620" spans="1:8" x14ac:dyDescent="0.25">
      <c r="A620" s="40">
        <v>619</v>
      </c>
      <c r="B620" s="47" t="s">
        <v>907</v>
      </c>
      <c r="C620" s="45" t="s">
        <v>5165</v>
      </c>
      <c r="D620" s="47" t="s">
        <v>908</v>
      </c>
      <c r="E620" s="46">
        <v>2</v>
      </c>
      <c r="F620" s="52">
        <v>619</v>
      </c>
      <c r="G620" s="47" t="s">
        <v>909</v>
      </c>
      <c r="H620" s="44" t="s">
        <v>1394</v>
      </c>
    </row>
    <row r="621" spans="1:8" x14ac:dyDescent="0.25">
      <c r="A621" s="40">
        <v>620</v>
      </c>
      <c r="B621" s="47" t="s">
        <v>3404</v>
      </c>
      <c r="C621" s="45" t="s">
        <v>4796</v>
      </c>
      <c r="D621" s="47" t="s">
        <v>3405</v>
      </c>
      <c r="E621" s="46">
        <v>1</v>
      </c>
      <c r="F621" s="52">
        <v>620</v>
      </c>
      <c r="G621" s="47" t="s">
        <v>4125</v>
      </c>
      <c r="H621" s="44" t="s">
        <v>4126</v>
      </c>
    </row>
    <row r="622" spans="1:8" x14ac:dyDescent="0.25">
      <c r="A622" s="40">
        <v>621</v>
      </c>
      <c r="B622" s="47" t="s">
        <v>910</v>
      </c>
      <c r="C622" s="45" t="s">
        <v>5191</v>
      </c>
      <c r="D622" s="47" t="s">
        <v>911</v>
      </c>
      <c r="E622" s="46">
        <v>4</v>
      </c>
      <c r="F622" s="52">
        <v>621</v>
      </c>
      <c r="G622" s="47" t="s">
        <v>912</v>
      </c>
      <c r="H622" s="44" t="s">
        <v>1395</v>
      </c>
    </row>
    <row r="623" spans="1:8" x14ac:dyDescent="0.25">
      <c r="A623" s="40">
        <v>622</v>
      </c>
      <c r="B623" s="47" t="s">
        <v>913</v>
      </c>
      <c r="C623" s="45" t="s">
        <v>5000</v>
      </c>
      <c r="D623" s="47" t="s">
        <v>914</v>
      </c>
      <c r="E623" s="46">
        <v>4</v>
      </c>
      <c r="F623" s="52">
        <v>622</v>
      </c>
      <c r="G623" s="47" t="s">
        <v>915</v>
      </c>
      <c r="H623" s="44" t="s">
        <v>1396</v>
      </c>
    </row>
    <row r="624" spans="1:8" x14ac:dyDescent="0.25">
      <c r="A624" s="40">
        <v>623</v>
      </c>
      <c r="B624" s="47" t="s">
        <v>916</v>
      </c>
      <c r="C624" s="45" t="s">
        <v>4798</v>
      </c>
      <c r="D624" s="47" t="s">
        <v>917</v>
      </c>
      <c r="E624" s="46">
        <v>4</v>
      </c>
      <c r="F624" s="52">
        <v>623</v>
      </c>
      <c r="G624" s="47" t="s">
        <v>915</v>
      </c>
      <c r="H624" s="44" t="s">
        <v>1396</v>
      </c>
    </row>
    <row r="625" spans="1:8" x14ac:dyDescent="0.25">
      <c r="A625" s="40">
        <v>624</v>
      </c>
      <c r="B625" s="47" t="s">
        <v>3407</v>
      </c>
      <c r="C625" s="45" t="s">
        <v>4799</v>
      </c>
      <c r="D625" s="47" t="s">
        <v>3408</v>
      </c>
      <c r="E625" s="46">
        <v>1</v>
      </c>
      <c r="F625" s="52">
        <v>624</v>
      </c>
      <c r="G625" s="47" t="s">
        <v>4127</v>
      </c>
      <c r="H625" s="44" t="s">
        <v>4128</v>
      </c>
    </row>
    <row r="626" spans="1:8" x14ac:dyDescent="0.25">
      <c r="A626" s="40">
        <v>625</v>
      </c>
      <c r="B626" s="47" t="s">
        <v>3135</v>
      </c>
      <c r="C626" s="45" t="s">
        <v>4800</v>
      </c>
      <c r="D626" s="47" t="s">
        <v>1175</v>
      </c>
      <c r="E626" s="46">
        <v>2</v>
      </c>
      <c r="F626" s="52">
        <v>625</v>
      </c>
      <c r="G626" s="47" t="s">
        <v>4129</v>
      </c>
      <c r="H626" s="44" t="s">
        <v>4130</v>
      </c>
    </row>
    <row r="627" spans="1:8" x14ac:dyDescent="0.25">
      <c r="A627" s="40">
        <v>626</v>
      </c>
      <c r="B627" s="47" t="s">
        <v>918</v>
      </c>
      <c r="C627" s="45" t="s">
        <v>4801</v>
      </c>
      <c r="D627" s="47" t="s">
        <v>919</v>
      </c>
      <c r="E627" s="46">
        <v>1</v>
      </c>
      <c r="F627" s="52">
        <v>626</v>
      </c>
      <c r="G627" s="47" t="s">
        <v>920</v>
      </c>
      <c r="H627" s="44" t="s">
        <v>1397</v>
      </c>
    </row>
    <row r="628" spans="1:8" x14ac:dyDescent="0.25">
      <c r="A628" s="40">
        <v>627</v>
      </c>
      <c r="B628" s="47" t="s">
        <v>921</v>
      </c>
      <c r="C628" s="45" t="s">
        <v>4882</v>
      </c>
      <c r="D628" s="47" t="s">
        <v>3487</v>
      </c>
      <c r="E628" s="46">
        <v>2</v>
      </c>
      <c r="F628" s="52">
        <v>627</v>
      </c>
      <c r="G628" s="47" t="s">
        <v>922</v>
      </c>
      <c r="H628" s="44" t="s">
        <v>1398</v>
      </c>
    </row>
    <row r="629" spans="1:8" x14ac:dyDescent="0.25">
      <c r="A629" s="40">
        <v>628</v>
      </c>
      <c r="B629" s="47" t="s">
        <v>3623</v>
      </c>
      <c r="C629" s="45" t="s">
        <v>4979</v>
      </c>
      <c r="D629" s="47" t="s">
        <v>3624</v>
      </c>
      <c r="E629" s="46">
        <v>1</v>
      </c>
      <c r="F629" s="52">
        <v>628</v>
      </c>
      <c r="G629" s="47" t="s">
        <v>922</v>
      </c>
      <c r="H629" s="44" t="s">
        <v>1398</v>
      </c>
    </row>
    <row r="630" spans="1:8" x14ac:dyDescent="0.25">
      <c r="A630" s="40">
        <v>629</v>
      </c>
      <c r="B630" s="47" t="s">
        <v>923</v>
      </c>
      <c r="C630" s="45" t="s">
        <v>5320</v>
      </c>
      <c r="D630" s="47" t="s">
        <v>924</v>
      </c>
      <c r="E630" s="46">
        <v>1</v>
      </c>
      <c r="F630" s="52">
        <v>629</v>
      </c>
      <c r="G630" s="47" t="s">
        <v>922</v>
      </c>
      <c r="H630" s="44" t="s">
        <v>1398</v>
      </c>
    </row>
    <row r="631" spans="1:8" x14ac:dyDescent="0.25">
      <c r="A631" s="40">
        <v>630</v>
      </c>
      <c r="B631" s="47" t="s">
        <v>3409</v>
      </c>
      <c r="C631" s="45" t="s">
        <v>4802</v>
      </c>
      <c r="D631" s="47" t="s">
        <v>3410</v>
      </c>
      <c r="E631" s="46">
        <v>1</v>
      </c>
      <c r="F631" s="52">
        <v>630</v>
      </c>
      <c r="G631" s="47" t="s">
        <v>4131</v>
      </c>
      <c r="H631" s="44">
        <v>0</v>
      </c>
    </row>
    <row r="632" spans="1:8" x14ac:dyDescent="0.25">
      <c r="A632" s="40">
        <v>631</v>
      </c>
      <c r="B632" s="47" t="s">
        <v>3411</v>
      </c>
      <c r="C632" s="45" t="s">
        <v>4803</v>
      </c>
      <c r="D632" s="47" t="s">
        <v>3412</v>
      </c>
      <c r="E632" s="46">
        <v>1</v>
      </c>
      <c r="F632" s="52">
        <v>631</v>
      </c>
      <c r="G632" s="47" t="s">
        <v>4132</v>
      </c>
      <c r="H632" s="44" t="s">
        <v>4133</v>
      </c>
    </row>
    <row r="633" spans="1:8" x14ac:dyDescent="0.25">
      <c r="A633" s="40">
        <v>632</v>
      </c>
      <c r="B633" s="47" t="s">
        <v>926</v>
      </c>
      <c r="C633" s="45" t="s">
        <v>5196</v>
      </c>
      <c r="D633" s="47" t="s">
        <v>927</v>
      </c>
      <c r="E633" s="46">
        <v>1</v>
      </c>
      <c r="F633" s="52">
        <v>632</v>
      </c>
      <c r="G633" s="47" t="s">
        <v>925</v>
      </c>
      <c r="H633" s="44" t="s">
        <v>1399</v>
      </c>
    </row>
    <row r="634" spans="1:8" x14ac:dyDescent="0.25">
      <c r="A634" s="40">
        <v>633</v>
      </c>
      <c r="B634" s="47" t="s">
        <v>928</v>
      </c>
      <c r="C634" s="45" t="s">
        <v>5197</v>
      </c>
      <c r="D634" s="47" t="s">
        <v>929</v>
      </c>
      <c r="E634" s="46">
        <v>1</v>
      </c>
      <c r="F634" s="52">
        <v>633</v>
      </c>
      <c r="G634" s="47" t="s">
        <v>925</v>
      </c>
      <c r="H634" s="44" t="s">
        <v>1399</v>
      </c>
    </row>
    <row r="635" spans="1:8" x14ac:dyDescent="0.25">
      <c r="A635" s="40">
        <v>634</v>
      </c>
      <c r="B635" s="47" t="s">
        <v>930</v>
      </c>
      <c r="C635" s="45" t="s">
        <v>5198</v>
      </c>
      <c r="D635" s="47" t="s">
        <v>931</v>
      </c>
      <c r="E635" s="46">
        <v>1</v>
      </c>
      <c r="F635" s="52">
        <v>634</v>
      </c>
      <c r="G635" s="47" t="s">
        <v>925</v>
      </c>
      <c r="H635" s="44" t="s">
        <v>1399</v>
      </c>
    </row>
    <row r="636" spans="1:8" x14ac:dyDescent="0.25">
      <c r="A636" s="40">
        <v>635</v>
      </c>
      <c r="B636" s="47" t="s">
        <v>932</v>
      </c>
      <c r="C636" s="45" t="s">
        <v>5199</v>
      </c>
      <c r="D636" s="47" t="s">
        <v>933</v>
      </c>
      <c r="E636" s="46">
        <v>1</v>
      </c>
      <c r="F636" s="52">
        <v>635</v>
      </c>
      <c r="G636" s="47" t="s">
        <v>925</v>
      </c>
      <c r="H636" s="44" t="s">
        <v>1399</v>
      </c>
    </row>
    <row r="637" spans="1:8" x14ac:dyDescent="0.25">
      <c r="A637" s="40">
        <v>636</v>
      </c>
      <c r="B637" s="47" t="s">
        <v>934</v>
      </c>
      <c r="C637" s="45" t="s">
        <v>5200</v>
      </c>
      <c r="D637" s="47" t="s">
        <v>935</v>
      </c>
      <c r="E637" s="46">
        <v>1</v>
      </c>
      <c r="F637" s="52">
        <v>636</v>
      </c>
      <c r="G637" s="47" t="s">
        <v>925</v>
      </c>
      <c r="H637" s="44" t="s">
        <v>1399</v>
      </c>
    </row>
    <row r="638" spans="1:8" x14ac:dyDescent="0.25">
      <c r="A638" s="40">
        <v>637</v>
      </c>
      <c r="B638" s="47" t="s">
        <v>936</v>
      </c>
      <c r="C638" s="45" t="s">
        <v>5201</v>
      </c>
      <c r="D638" s="47" t="s">
        <v>937</v>
      </c>
      <c r="E638" s="46">
        <v>1</v>
      </c>
      <c r="F638" s="52">
        <v>637</v>
      </c>
      <c r="G638" s="47" t="s">
        <v>925</v>
      </c>
      <c r="H638" s="44" t="s">
        <v>1399</v>
      </c>
    </row>
    <row r="639" spans="1:8" x14ac:dyDescent="0.25">
      <c r="A639" s="40">
        <v>638</v>
      </c>
      <c r="B639" s="47" t="s">
        <v>938</v>
      </c>
      <c r="C639" s="45" t="s">
        <v>5202</v>
      </c>
      <c r="D639" s="47" t="s">
        <v>939</v>
      </c>
      <c r="E639" s="46">
        <v>1</v>
      </c>
      <c r="F639" s="52">
        <v>638</v>
      </c>
      <c r="G639" s="47" t="s">
        <v>925</v>
      </c>
      <c r="H639" s="44" t="s">
        <v>1399</v>
      </c>
    </row>
    <row r="640" spans="1:8" x14ac:dyDescent="0.25">
      <c r="A640" s="40">
        <v>639</v>
      </c>
      <c r="B640" s="47" t="s">
        <v>940</v>
      </c>
      <c r="C640" s="45" t="s">
        <v>5203</v>
      </c>
      <c r="D640" s="47" t="s">
        <v>941</v>
      </c>
      <c r="E640" s="46">
        <v>1</v>
      </c>
      <c r="F640" s="52">
        <v>639</v>
      </c>
      <c r="G640" s="47" t="s">
        <v>925</v>
      </c>
      <c r="H640" s="44" t="s">
        <v>1399</v>
      </c>
    </row>
    <row r="641" spans="1:8" x14ac:dyDescent="0.25">
      <c r="A641" s="40">
        <v>640</v>
      </c>
      <c r="B641" s="47" t="s">
        <v>942</v>
      </c>
      <c r="C641" s="45" t="s">
        <v>5204</v>
      </c>
      <c r="D641" s="47" t="s">
        <v>943</v>
      </c>
      <c r="E641" s="46">
        <v>1</v>
      </c>
      <c r="F641" s="52">
        <v>640</v>
      </c>
      <c r="G641" s="47" t="s">
        <v>925</v>
      </c>
      <c r="H641" s="44" t="s">
        <v>1399</v>
      </c>
    </row>
    <row r="642" spans="1:8" x14ac:dyDescent="0.25">
      <c r="A642" s="40">
        <v>641</v>
      </c>
      <c r="B642" s="47" t="s">
        <v>944</v>
      </c>
      <c r="C642" s="45" t="s">
        <v>5205</v>
      </c>
      <c r="D642" s="47" t="s">
        <v>945</v>
      </c>
      <c r="E642" s="46">
        <v>1</v>
      </c>
      <c r="F642" s="52">
        <v>641</v>
      </c>
      <c r="G642" s="47" t="s">
        <v>925</v>
      </c>
      <c r="H642" s="44" t="s">
        <v>1399</v>
      </c>
    </row>
    <row r="643" spans="1:8" x14ac:dyDescent="0.25">
      <c r="A643" s="40">
        <v>642</v>
      </c>
      <c r="B643" s="47" t="s">
        <v>946</v>
      </c>
      <c r="C643" s="45" t="s">
        <v>5206</v>
      </c>
      <c r="D643" s="47" t="s">
        <v>947</v>
      </c>
      <c r="E643" s="46">
        <v>2</v>
      </c>
      <c r="F643" s="52">
        <v>642</v>
      </c>
      <c r="G643" s="47" t="s">
        <v>925</v>
      </c>
      <c r="H643" s="44" t="s">
        <v>1399</v>
      </c>
    </row>
    <row r="644" spans="1:8" x14ac:dyDescent="0.25">
      <c r="A644" s="40">
        <v>643</v>
      </c>
      <c r="B644" s="47" t="s">
        <v>948</v>
      </c>
      <c r="C644" s="45" t="s">
        <v>5207</v>
      </c>
      <c r="D644" s="47" t="s">
        <v>949</v>
      </c>
      <c r="E644" s="46">
        <v>1</v>
      </c>
      <c r="F644" s="52">
        <v>643</v>
      </c>
      <c r="G644" s="47" t="s">
        <v>925</v>
      </c>
      <c r="H644" s="44" t="s">
        <v>1399</v>
      </c>
    </row>
    <row r="645" spans="1:8" x14ac:dyDescent="0.25">
      <c r="A645" s="40">
        <v>644</v>
      </c>
      <c r="B645" s="47" t="s">
        <v>950</v>
      </c>
      <c r="C645" s="45" t="s">
        <v>5208</v>
      </c>
      <c r="D645" s="47" t="s">
        <v>951</v>
      </c>
      <c r="E645" s="46">
        <v>1</v>
      </c>
      <c r="F645" s="52">
        <v>644</v>
      </c>
      <c r="G645" s="47" t="s">
        <v>925</v>
      </c>
      <c r="H645" s="44" t="s">
        <v>1399</v>
      </c>
    </row>
    <row r="646" spans="1:8" x14ac:dyDescent="0.25">
      <c r="A646" s="40">
        <v>645</v>
      </c>
      <c r="B646" s="47" t="s">
        <v>952</v>
      </c>
      <c r="C646" s="45" t="s">
        <v>5209</v>
      </c>
      <c r="D646" s="47" t="s">
        <v>953</v>
      </c>
      <c r="E646" s="46">
        <v>1</v>
      </c>
      <c r="F646" s="52">
        <v>645</v>
      </c>
      <c r="G646" s="47" t="s">
        <v>925</v>
      </c>
      <c r="H646" s="44" t="s">
        <v>1399</v>
      </c>
    </row>
    <row r="647" spans="1:8" x14ac:dyDescent="0.25">
      <c r="A647" s="40">
        <v>646</v>
      </c>
      <c r="B647" s="47" t="s">
        <v>954</v>
      </c>
      <c r="C647" s="45" t="s">
        <v>5210</v>
      </c>
      <c r="D647" s="47" t="s">
        <v>955</v>
      </c>
      <c r="E647" s="46">
        <v>1</v>
      </c>
      <c r="F647" s="52">
        <v>646</v>
      </c>
      <c r="G647" s="47" t="s">
        <v>925</v>
      </c>
      <c r="H647" s="44" t="s">
        <v>1399</v>
      </c>
    </row>
    <row r="648" spans="1:8" x14ac:dyDescent="0.25">
      <c r="A648" s="40">
        <v>647</v>
      </c>
      <c r="B648" s="47" t="s">
        <v>956</v>
      </c>
      <c r="C648" s="45" t="s">
        <v>5211</v>
      </c>
      <c r="D648" s="47" t="s">
        <v>957</v>
      </c>
      <c r="E648" s="46">
        <v>1</v>
      </c>
      <c r="F648" s="52">
        <v>647</v>
      </c>
      <c r="G648" s="47" t="s">
        <v>925</v>
      </c>
      <c r="H648" s="44" t="s">
        <v>1399</v>
      </c>
    </row>
    <row r="649" spans="1:8" x14ac:dyDescent="0.25">
      <c r="A649" s="40">
        <v>648</v>
      </c>
      <c r="B649" s="47" t="s">
        <v>958</v>
      </c>
      <c r="C649" s="45" t="s">
        <v>5212</v>
      </c>
      <c r="D649" s="47" t="s">
        <v>959</v>
      </c>
      <c r="E649" s="46">
        <v>1</v>
      </c>
      <c r="F649" s="52">
        <v>648</v>
      </c>
      <c r="G649" s="47" t="s">
        <v>925</v>
      </c>
      <c r="H649" s="44" t="s">
        <v>1399</v>
      </c>
    </row>
    <row r="650" spans="1:8" x14ac:dyDescent="0.25">
      <c r="A650" s="40">
        <v>649</v>
      </c>
      <c r="B650" s="47" t="s">
        <v>960</v>
      </c>
      <c r="C650" s="45" t="s">
        <v>5213</v>
      </c>
      <c r="D650" s="47" t="s">
        <v>961</v>
      </c>
      <c r="E650" s="46">
        <v>1</v>
      </c>
      <c r="F650" s="52">
        <v>649</v>
      </c>
      <c r="G650" s="47" t="s">
        <v>925</v>
      </c>
      <c r="H650" s="44" t="s">
        <v>1399</v>
      </c>
    </row>
    <row r="651" spans="1:8" x14ac:dyDescent="0.25">
      <c r="A651" s="40">
        <v>650</v>
      </c>
      <c r="B651" s="47" t="s">
        <v>962</v>
      </c>
      <c r="C651" s="45" t="s">
        <v>5214</v>
      </c>
      <c r="D651" s="47" t="s">
        <v>963</v>
      </c>
      <c r="E651" s="46">
        <v>1</v>
      </c>
      <c r="F651" s="52">
        <v>650</v>
      </c>
      <c r="G651" s="47" t="s">
        <v>925</v>
      </c>
      <c r="H651" s="44" t="s">
        <v>1399</v>
      </c>
    </row>
    <row r="652" spans="1:8" x14ac:dyDescent="0.25">
      <c r="A652" s="40">
        <v>651</v>
      </c>
      <c r="B652" s="47" t="s">
        <v>964</v>
      </c>
      <c r="C652" s="45" t="s">
        <v>5215</v>
      </c>
      <c r="D652" s="47" t="s">
        <v>965</v>
      </c>
      <c r="E652" s="46">
        <v>1</v>
      </c>
      <c r="F652" s="52">
        <v>651</v>
      </c>
      <c r="G652" s="47" t="s">
        <v>925</v>
      </c>
      <c r="H652" s="44" t="s">
        <v>1399</v>
      </c>
    </row>
    <row r="653" spans="1:8" x14ac:dyDescent="0.25">
      <c r="A653" s="40">
        <v>652</v>
      </c>
      <c r="B653" s="47" t="s">
        <v>966</v>
      </c>
      <c r="C653" s="45" t="s">
        <v>5216</v>
      </c>
      <c r="D653" s="47" t="s">
        <v>967</v>
      </c>
      <c r="E653" s="46">
        <v>1</v>
      </c>
      <c r="F653" s="52">
        <v>652</v>
      </c>
      <c r="G653" s="47" t="s">
        <v>925</v>
      </c>
      <c r="H653" s="44" t="s">
        <v>1399</v>
      </c>
    </row>
    <row r="654" spans="1:8" x14ac:dyDescent="0.25">
      <c r="A654" s="40">
        <v>653</v>
      </c>
      <c r="B654" s="47" t="s">
        <v>968</v>
      </c>
      <c r="C654" s="45" t="s">
        <v>5217</v>
      </c>
      <c r="D654" s="47" t="s">
        <v>969</v>
      </c>
      <c r="E654" s="46">
        <v>2</v>
      </c>
      <c r="F654" s="52">
        <v>653</v>
      </c>
      <c r="G654" s="47" t="s">
        <v>925</v>
      </c>
      <c r="H654" s="44" t="s">
        <v>1399</v>
      </c>
    </row>
    <row r="655" spans="1:8" x14ac:dyDescent="0.25">
      <c r="A655" s="40">
        <v>654</v>
      </c>
      <c r="B655" s="47" t="s">
        <v>970</v>
      </c>
      <c r="C655" s="45" t="s">
        <v>5218</v>
      </c>
      <c r="D655" s="47" t="s">
        <v>971</v>
      </c>
      <c r="E655" s="46">
        <v>1</v>
      </c>
      <c r="F655" s="52">
        <v>654</v>
      </c>
      <c r="G655" s="47" t="s">
        <v>925</v>
      </c>
      <c r="H655" s="44" t="s">
        <v>1399</v>
      </c>
    </row>
    <row r="656" spans="1:8" x14ac:dyDescent="0.25">
      <c r="A656" s="40">
        <v>655</v>
      </c>
      <c r="B656" s="47" t="s">
        <v>972</v>
      </c>
      <c r="C656" s="45" t="s">
        <v>5219</v>
      </c>
      <c r="D656" s="47" t="s">
        <v>973</v>
      </c>
      <c r="E656" s="46">
        <v>1</v>
      </c>
      <c r="F656" s="52">
        <v>655</v>
      </c>
      <c r="G656" s="47" t="s">
        <v>925</v>
      </c>
      <c r="H656" s="44" t="s">
        <v>1399</v>
      </c>
    </row>
    <row r="657" spans="1:8" x14ac:dyDescent="0.25">
      <c r="A657" s="40">
        <v>656</v>
      </c>
      <c r="B657" s="47" t="s">
        <v>974</v>
      </c>
      <c r="C657" s="45" t="s">
        <v>5220</v>
      </c>
      <c r="D657" s="47" t="s">
        <v>975</v>
      </c>
      <c r="E657" s="46">
        <v>1</v>
      </c>
      <c r="F657" s="52">
        <v>656</v>
      </c>
      <c r="G657" s="47" t="s">
        <v>925</v>
      </c>
      <c r="H657" s="44" t="s">
        <v>1399</v>
      </c>
    </row>
    <row r="658" spans="1:8" x14ac:dyDescent="0.25">
      <c r="A658" s="40">
        <v>657</v>
      </c>
      <c r="B658" s="47" t="s">
        <v>3826</v>
      </c>
      <c r="C658" s="45" t="s">
        <v>5221</v>
      </c>
      <c r="D658" s="47" t="s">
        <v>3827</v>
      </c>
      <c r="E658" s="46">
        <v>1</v>
      </c>
      <c r="F658" s="52">
        <v>657</v>
      </c>
      <c r="G658" s="47" t="s">
        <v>925</v>
      </c>
      <c r="H658" s="44" t="s">
        <v>1399</v>
      </c>
    </row>
    <row r="659" spans="1:8" x14ac:dyDescent="0.25">
      <c r="A659" s="40">
        <v>658</v>
      </c>
      <c r="B659" s="47" t="s">
        <v>3828</v>
      </c>
      <c r="C659" s="45" t="s">
        <v>5222</v>
      </c>
      <c r="D659" s="47" t="s">
        <v>3829</v>
      </c>
      <c r="E659" s="46">
        <v>1</v>
      </c>
      <c r="F659" s="52">
        <v>658</v>
      </c>
      <c r="G659" s="47" t="s">
        <v>925</v>
      </c>
      <c r="H659" s="44" t="s">
        <v>1399</v>
      </c>
    </row>
    <row r="660" spans="1:8" x14ac:dyDescent="0.25">
      <c r="A660" s="40">
        <v>659</v>
      </c>
      <c r="B660" s="47" t="s">
        <v>3830</v>
      </c>
      <c r="C660" s="45" t="s">
        <v>5223</v>
      </c>
      <c r="D660" s="47" t="s">
        <v>3831</v>
      </c>
      <c r="E660" s="46">
        <v>1</v>
      </c>
      <c r="F660" s="52">
        <v>659</v>
      </c>
      <c r="G660" s="47" t="s">
        <v>925</v>
      </c>
      <c r="H660" s="44" t="s">
        <v>1399</v>
      </c>
    </row>
    <row r="661" spans="1:8" x14ac:dyDescent="0.25">
      <c r="A661" s="40">
        <v>660</v>
      </c>
      <c r="B661" s="47" t="s">
        <v>3832</v>
      </c>
      <c r="C661" s="45" t="s">
        <v>5224</v>
      </c>
      <c r="D661" s="47" t="s">
        <v>3833</v>
      </c>
      <c r="E661" s="46">
        <v>1</v>
      </c>
      <c r="F661" s="52">
        <v>660</v>
      </c>
      <c r="G661" s="47" t="s">
        <v>925</v>
      </c>
      <c r="H661" s="44" t="s">
        <v>1399</v>
      </c>
    </row>
    <row r="662" spans="1:8" x14ac:dyDescent="0.25">
      <c r="A662" s="40">
        <v>661</v>
      </c>
      <c r="B662" s="47" t="s">
        <v>3834</v>
      </c>
      <c r="C662" s="45" t="s">
        <v>5225</v>
      </c>
      <c r="D662" s="47" t="s">
        <v>3835</v>
      </c>
      <c r="E662" s="46">
        <v>1</v>
      </c>
      <c r="F662" s="52">
        <v>661</v>
      </c>
      <c r="G662" s="47" t="s">
        <v>925</v>
      </c>
      <c r="H662" s="44" t="s">
        <v>1399</v>
      </c>
    </row>
    <row r="663" spans="1:8" x14ac:dyDescent="0.25">
      <c r="A663" s="40">
        <v>662</v>
      </c>
      <c r="B663" s="47" t="s">
        <v>976</v>
      </c>
      <c r="C663" s="45" t="s">
        <v>5226</v>
      </c>
      <c r="D663" s="47" t="s">
        <v>977</v>
      </c>
      <c r="E663" s="46">
        <v>1</v>
      </c>
      <c r="F663" s="52">
        <v>662</v>
      </c>
      <c r="G663" s="47" t="s">
        <v>925</v>
      </c>
      <c r="H663" s="44" t="s">
        <v>1399</v>
      </c>
    </row>
    <row r="664" spans="1:8" x14ac:dyDescent="0.25">
      <c r="A664" s="40">
        <v>663</v>
      </c>
      <c r="B664" s="47" t="s">
        <v>3836</v>
      </c>
      <c r="C664" s="45" t="s">
        <v>5227</v>
      </c>
      <c r="D664" s="47" t="s">
        <v>3837</v>
      </c>
      <c r="E664" s="46">
        <v>1</v>
      </c>
      <c r="F664" s="52">
        <v>663</v>
      </c>
      <c r="G664" s="47" t="s">
        <v>925</v>
      </c>
      <c r="H664" s="44" t="s">
        <v>1399</v>
      </c>
    </row>
    <row r="665" spans="1:8" x14ac:dyDescent="0.25">
      <c r="A665" s="40">
        <v>664</v>
      </c>
      <c r="B665" s="47" t="s">
        <v>3838</v>
      </c>
      <c r="C665" s="45" t="s">
        <v>5228</v>
      </c>
      <c r="D665" s="47" t="s">
        <v>3839</v>
      </c>
      <c r="E665" s="46">
        <v>1</v>
      </c>
      <c r="F665" s="52">
        <v>664</v>
      </c>
      <c r="G665" s="47" t="s">
        <v>925</v>
      </c>
      <c r="H665" s="44" t="s">
        <v>1399</v>
      </c>
    </row>
    <row r="666" spans="1:8" x14ac:dyDescent="0.25">
      <c r="A666" s="40">
        <v>665</v>
      </c>
      <c r="B666" s="47" t="s">
        <v>978</v>
      </c>
      <c r="C666" s="45" t="s">
        <v>5229</v>
      </c>
      <c r="D666" s="47" t="s">
        <v>979</v>
      </c>
      <c r="E666" s="46">
        <v>1</v>
      </c>
      <c r="F666" s="52">
        <v>665</v>
      </c>
      <c r="G666" s="47" t="s">
        <v>925</v>
      </c>
      <c r="H666" s="44" t="s">
        <v>1399</v>
      </c>
    </row>
    <row r="667" spans="1:8" x14ac:dyDescent="0.25">
      <c r="A667" s="40">
        <v>666</v>
      </c>
      <c r="B667" s="47" t="s">
        <v>980</v>
      </c>
      <c r="C667" s="45" t="s">
        <v>5230</v>
      </c>
      <c r="D667" s="47" t="s">
        <v>981</v>
      </c>
      <c r="E667" s="46">
        <v>1</v>
      </c>
      <c r="F667" s="52">
        <v>666</v>
      </c>
      <c r="G667" s="47" t="s">
        <v>925</v>
      </c>
      <c r="H667" s="44" t="s">
        <v>1399</v>
      </c>
    </row>
    <row r="668" spans="1:8" x14ac:dyDescent="0.25">
      <c r="A668" s="40">
        <v>667</v>
      </c>
      <c r="B668" s="47" t="s">
        <v>982</v>
      </c>
      <c r="C668" s="45" t="s">
        <v>5231</v>
      </c>
      <c r="D668" s="47" t="s">
        <v>983</v>
      </c>
      <c r="E668" s="46">
        <v>1</v>
      </c>
      <c r="F668" s="52">
        <v>667</v>
      </c>
      <c r="G668" s="47" t="s">
        <v>925</v>
      </c>
      <c r="H668" s="44" t="s">
        <v>1399</v>
      </c>
    </row>
    <row r="669" spans="1:8" x14ac:dyDescent="0.25">
      <c r="A669" s="40">
        <v>668</v>
      </c>
      <c r="B669" s="47" t="s">
        <v>984</v>
      </c>
      <c r="C669" s="45" t="s">
        <v>5232</v>
      </c>
      <c r="D669" s="47" t="s">
        <v>985</v>
      </c>
      <c r="E669" s="46">
        <v>1</v>
      </c>
      <c r="F669" s="52">
        <v>668</v>
      </c>
      <c r="G669" s="47" t="s">
        <v>925</v>
      </c>
      <c r="H669" s="44" t="s">
        <v>1399</v>
      </c>
    </row>
    <row r="670" spans="1:8" x14ac:dyDescent="0.25">
      <c r="A670" s="40">
        <v>669</v>
      </c>
      <c r="B670" s="47" t="s">
        <v>986</v>
      </c>
      <c r="C670" s="45" t="s">
        <v>5233</v>
      </c>
      <c r="D670" s="47" t="s">
        <v>987</v>
      </c>
      <c r="E670" s="46">
        <v>1</v>
      </c>
      <c r="F670" s="52">
        <v>669</v>
      </c>
      <c r="G670" s="47" t="s">
        <v>925</v>
      </c>
      <c r="H670" s="44" t="s">
        <v>1399</v>
      </c>
    </row>
    <row r="671" spans="1:8" x14ac:dyDescent="0.25">
      <c r="A671" s="40">
        <v>670</v>
      </c>
      <c r="B671" s="47" t="s">
        <v>988</v>
      </c>
      <c r="C671" s="45" t="s">
        <v>5234</v>
      </c>
      <c r="D671" s="47" t="s">
        <v>989</v>
      </c>
      <c r="E671" s="46">
        <v>1</v>
      </c>
      <c r="F671" s="52">
        <v>670</v>
      </c>
      <c r="G671" s="47" t="s">
        <v>925</v>
      </c>
      <c r="H671" s="44" t="s">
        <v>1399</v>
      </c>
    </row>
    <row r="672" spans="1:8" x14ac:dyDescent="0.25">
      <c r="A672" s="40">
        <v>671</v>
      </c>
      <c r="B672" s="47" t="s">
        <v>990</v>
      </c>
      <c r="C672" s="45" t="s">
        <v>5235</v>
      </c>
      <c r="D672" s="47" t="s">
        <v>991</v>
      </c>
      <c r="E672" s="46">
        <v>1</v>
      </c>
      <c r="F672" s="52">
        <v>671</v>
      </c>
      <c r="G672" s="47" t="s">
        <v>925</v>
      </c>
      <c r="H672" s="44" t="s">
        <v>1399</v>
      </c>
    </row>
    <row r="673" spans="1:8" x14ac:dyDescent="0.25">
      <c r="A673" s="40">
        <v>672</v>
      </c>
      <c r="B673" s="47" t="s">
        <v>992</v>
      </c>
      <c r="C673" s="45" t="s">
        <v>5236</v>
      </c>
      <c r="D673" s="47" t="s">
        <v>993</v>
      </c>
      <c r="E673" s="46">
        <v>1</v>
      </c>
      <c r="F673" s="52">
        <v>672</v>
      </c>
      <c r="G673" s="47" t="s">
        <v>925</v>
      </c>
      <c r="H673" s="44" t="s">
        <v>1399</v>
      </c>
    </row>
    <row r="674" spans="1:8" x14ac:dyDescent="0.25">
      <c r="A674" s="40">
        <v>673</v>
      </c>
      <c r="B674" s="47" t="s">
        <v>994</v>
      </c>
      <c r="C674" s="45" t="s">
        <v>5237</v>
      </c>
      <c r="D674" s="47" t="s">
        <v>995</v>
      </c>
      <c r="E674" s="46">
        <v>1</v>
      </c>
      <c r="F674" s="52">
        <v>673</v>
      </c>
      <c r="G674" s="47" t="s">
        <v>925</v>
      </c>
      <c r="H674" s="44" t="s">
        <v>1399</v>
      </c>
    </row>
    <row r="675" spans="1:8" x14ac:dyDescent="0.25">
      <c r="A675" s="40">
        <v>674</v>
      </c>
      <c r="B675" s="47" t="s">
        <v>996</v>
      </c>
      <c r="C675" s="45" t="s">
        <v>5238</v>
      </c>
      <c r="D675" s="47" t="s">
        <v>997</v>
      </c>
      <c r="E675" s="46">
        <v>1</v>
      </c>
      <c r="F675" s="52">
        <v>674</v>
      </c>
      <c r="G675" s="47" t="s">
        <v>925</v>
      </c>
      <c r="H675" s="44" t="s">
        <v>1399</v>
      </c>
    </row>
    <row r="676" spans="1:8" x14ac:dyDescent="0.25">
      <c r="A676" s="40">
        <v>675</v>
      </c>
      <c r="B676" s="47" t="s">
        <v>998</v>
      </c>
      <c r="C676" s="45" t="s">
        <v>5239</v>
      </c>
      <c r="D676" s="47" t="s">
        <v>999</v>
      </c>
      <c r="E676" s="46">
        <v>1</v>
      </c>
      <c r="F676" s="52">
        <v>675</v>
      </c>
      <c r="G676" s="47" t="s">
        <v>925</v>
      </c>
      <c r="H676" s="44" t="s">
        <v>1399</v>
      </c>
    </row>
    <row r="677" spans="1:8" x14ac:dyDescent="0.25">
      <c r="A677" s="40">
        <v>676</v>
      </c>
      <c r="B677" s="47" t="s">
        <v>1000</v>
      </c>
      <c r="C677" s="45" t="s">
        <v>5240</v>
      </c>
      <c r="D677" s="47" t="s">
        <v>1001</v>
      </c>
      <c r="E677" s="46">
        <v>1</v>
      </c>
      <c r="F677" s="52">
        <v>676</v>
      </c>
      <c r="G677" s="47" t="s">
        <v>925</v>
      </c>
      <c r="H677" s="44" t="s">
        <v>1399</v>
      </c>
    </row>
    <row r="678" spans="1:8" x14ac:dyDescent="0.25">
      <c r="A678" s="40">
        <v>677</v>
      </c>
      <c r="B678" s="47" t="s">
        <v>3840</v>
      </c>
      <c r="C678" s="45" t="s">
        <v>5241</v>
      </c>
      <c r="D678" s="47" t="s">
        <v>3841</v>
      </c>
      <c r="E678" s="46">
        <v>1</v>
      </c>
      <c r="F678" s="52">
        <v>677</v>
      </c>
      <c r="G678" s="47" t="s">
        <v>925</v>
      </c>
      <c r="H678" s="44" t="s">
        <v>1399</v>
      </c>
    </row>
    <row r="679" spans="1:8" x14ac:dyDescent="0.25">
      <c r="A679" s="40">
        <v>678</v>
      </c>
      <c r="B679" s="47" t="s">
        <v>3842</v>
      </c>
      <c r="C679" s="45" t="s">
        <v>5242</v>
      </c>
      <c r="D679" s="47" t="s">
        <v>3843</v>
      </c>
      <c r="E679" s="46">
        <v>1</v>
      </c>
      <c r="F679" s="52">
        <v>678</v>
      </c>
      <c r="G679" s="47" t="s">
        <v>925</v>
      </c>
      <c r="H679" s="44" t="s">
        <v>1399</v>
      </c>
    </row>
    <row r="680" spans="1:8" x14ac:dyDescent="0.25">
      <c r="A680" s="40">
        <v>679</v>
      </c>
      <c r="B680" s="47" t="s">
        <v>3844</v>
      </c>
      <c r="C680" s="45" t="s">
        <v>5243</v>
      </c>
      <c r="D680" s="47" t="s">
        <v>3845</v>
      </c>
      <c r="E680" s="46">
        <v>1</v>
      </c>
      <c r="F680" s="52">
        <v>679</v>
      </c>
      <c r="G680" s="47" t="s">
        <v>925</v>
      </c>
      <c r="H680" s="44" t="s">
        <v>1399</v>
      </c>
    </row>
    <row r="681" spans="1:8" x14ac:dyDescent="0.25">
      <c r="A681" s="40">
        <v>680</v>
      </c>
      <c r="B681" s="47" t="s">
        <v>1002</v>
      </c>
      <c r="C681" s="45" t="s">
        <v>5244</v>
      </c>
      <c r="D681" s="47" t="s">
        <v>1003</v>
      </c>
      <c r="E681" s="46">
        <v>5</v>
      </c>
      <c r="F681" s="52">
        <v>680</v>
      </c>
      <c r="G681" s="47" t="s">
        <v>925</v>
      </c>
      <c r="H681" s="44" t="s">
        <v>1399</v>
      </c>
    </row>
    <row r="682" spans="1:8" x14ac:dyDescent="0.25">
      <c r="A682" s="40">
        <v>681</v>
      </c>
      <c r="B682" s="47" t="s">
        <v>1004</v>
      </c>
      <c r="C682" s="45" t="s">
        <v>5245</v>
      </c>
      <c r="D682" s="47" t="s">
        <v>1005</v>
      </c>
      <c r="E682" s="46">
        <v>1</v>
      </c>
      <c r="F682" s="52">
        <v>681</v>
      </c>
      <c r="G682" s="47" t="s">
        <v>925</v>
      </c>
      <c r="H682" s="44" t="s">
        <v>1399</v>
      </c>
    </row>
    <row r="683" spans="1:8" x14ac:dyDescent="0.25">
      <c r="A683" s="40">
        <v>682</v>
      </c>
      <c r="B683" s="47" t="s">
        <v>1006</v>
      </c>
      <c r="C683" s="45" t="s">
        <v>5246</v>
      </c>
      <c r="D683" s="47" t="s">
        <v>1007</v>
      </c>
      <c r="E683" s="46">
        <v>1</v>
      </c>
      <c r="F683" s="52">
        <v>682</v>
      </c>
      <c r="G683" s="47" t="s">
        <v>925</v>
      </c>
      <c r="H683" s="44" t="s">
        <v>1399</v>
      </c>
    </row>
    <row r="684" spans="1:8" x14ac:dyDescent="0.25">
      <c r="A684" s="40">
        <v>683</v>
      </c>
      <c r="B684" s="47" t="s">
        <v>1008</v>
      </c>
      <c r="C684" s="45" t="s">
        <v>5247</v>
      </c>
      <c r="D684" s="47" t="s">
        <v>1009</v>
      </c>
      <c r="E684" s="46">
        <v>1</v>
      </c>
      <c r="F684" s="52">
        <v>683</v>
      </c>
      <c r="G684" s="47" t="s">
        <v>925</v>
      </c>
      <c r="H684" s="44" t="s">
        <v>1399</v>
      </c>
    </row>
    <row r="685" spans="1:8" x14ac:dyDescent="0.25">
      <c r="A685" s="40">
        <v>684</v>
      </c>
      <c r="B685" s="47" t="s">
        <v>1010</v>
      </c>
      <c r="C685" s="45" t="s">
        <v>5248</v>
      </c>
      <c r="D685" s="47" t="s">
        <v>1011</v>
      </c>
      <c r="E685" s="46">
        <v>5</v>
      </c>
      <c r="F685" s="52">
        <v>684</v>
      </c>
      <c r="G685" s="47" t="s">
        <v>925</v>
      </c>
      <c r="H685" s="44" t="s">
        <v>1399</v>
      </c>
    </row>
    <row r="686" spans="1:8" x14ac:dyDescent="0.25">
      <c r="A686" s="40">
        <v>685</v>
      </c>
      <c r="B686" s="47" t="s">
        <v>1012</v>
      </c>
      <c r="C686" s="45" t="s">
        <v>5249</v>
      </c>
      <c r="D686" s="47" t="s">
        <v>1013</v>
      </c>
      <c r="E686" s="46">
        <v>1</v>
      </c>
      <c r="F686" s="52">
        <v>685</v>
      </c>
      <c r="G686" s="47" t="s">
        <v>925</v>
      </c>
      <c r="H686" s="44" t="s">
        <v>1399</v>
      </c>
    </row>
    <row r="687" spans="1:8" x14ac:dyDescent="0.25">
      <c r="A687" s="40">
        <v>686</v>
      </c>
      <c r="B687" s="47" t="s">
        <v>1014</v>
      </c>
      <c r="C687" s="45" t="s">
        <v>5250</v>
      </c>
      <c r="D687" s="47" t="s">
        <v>1015</v>
      </c>
      <c r="E687" s="46">
        <v>1</v>
      </c>
      <c r="F687" s="52">
        <v>686</v>
      </c>
      <c r="G687" s="47" t="s">
        <v>925</v>
      </c>
      <c r="H687" s="44" t="s">
        <v>1399</v>
      </c>
    </row>
    <row r="688" spans="1:8" x14ac:dyDescent="0.25">
      <c r="A688" s="40">
        <v>687</v>
      </c>
      <c r="B688" s="47" t="s">
        <v>3846</v>
      </c>
      <c r="C688" s="45" t="s">
        <v>5251</v>
      </c>
      <c r="D688" s="47" t="s">
        <v>3847</v>
      </c>
      <c r="E688" s="46">
        <v>1</v>
      </c>
      <c r="F688" s="52">
        <v>687</v>
      </c>
      <c r="G688" s="47" t="s">
        <v>925</v>
      </c>
      <c r="H688" s="44" t="s">
        <v>1399</v>
      </c>
    </row>
    <row r="689" spans="1:8" x14ac:dyDescent="0.25">
      <c r="A689" s="40">
        <v>688</v>
      </c>
      <c r="B689" s="47" t="s">
        <v>3848</v>
      </c>
      <c r="C689" s="45" t="s">
        <v>5252</v>
      </c>
      <c r="D689" s="47" t="s">
        <v>3849</v>
      </c>
      <c r="E689" s="46">
        <v>1</v>
      </c>
      <c r="F689" s="52">
        <v>688</v>
      </c>
      <c r="G689" s="47" t="s">
        <v>925</v>
      </c>
      <c r="H689" s="44" t="s">
        <v>1399</v>
      </c>
    </row>
    <row r="690" spans="1:8" x14ac:dyDescent="0.25">
      <c r="A690" s="40">
        <v>689</v>
      </c>
      <c r="B690" s="47" t="s">
        <v>1016</v>
      </c>
      <c r="C690" s="45" t="s">
        <v>5253</v>
      </c>
      <c r="D690" s="47" t="s">
        <v>1017</v>
      </c>
      <c r="E690" s="46">
        <v>1</v>
      </c>
      <c r="F690" s="52">
        <v>689</v>
      </c>
      <c r="G690" s="47" t="s">
        <v>925</v>
      </c>
      <c r="H690" s="44" t="s">
        <v>1399</v>
      </c>
    </row>
    <row r="691" spans="1:8" x14ac:dyDescent="0.25">
      <c r="A691" s="40">
        <v>690</v>
      </c>
      <c r="B691" s="47" t="s">
        <v>3850</v>
      </c>
      <c r="C691" s="45" t="s">
        <v>5254</v>
      </c>
      <c r="D691" s="47" t="s">
        <v>3851</v>
      </c>
      <c r="E691" s="46">
        <v>1</v>
      </c>
      <c r="F691" s="52">
        <v>690</v>
      </c>
      <c r="G691" s="47" t="s">
        <v>925</v>
      </c>
      <c r="H691" s="44" t="s">
        <v>1399</v>
      </c>
    </row>
    <row r="692" spans="1:8" x14ac:dyDescent="0.25">
      <c r="A692" s="40">
        <v>691</v>
      </c>
      <c r="B692" s="47" t="s">
        <v>3852</v>
      </c>
      <c r="C692" s="45" t="s">
        <v>5255</v>
      </c>
      <c r="D692" s="47" t="s">
        <v>3853</v>
      </c>
      <c r="E692" s="46">
        <v>1</v>
      </c>
      <c r="F692" s="52">
        <v>691</v>
      </c>
      <c r="G692" s="47" t="s">
        <v>925</v>
      </c>
      <c r="H692" s="44" t="s">
        <v>1399</v>
      </c>
    </row>
    <row r="693" spans="1:8" x14ac:dyDescent="0.25">
      <c r="A693" s="40">
        <v>692</v>
      </c>
      <c r="B693" s="47" t="s">
        <v>3854</v>
      </c>
      <c r="C693" s="45" t="s">
        <v>5256</v>
      </c>
      <c r="D693" s="47" t="s">
        <v>3855</v>
      </c>
      <c r="E693" s="46">
        <v>1</v>
      </c>
      <c r="F693" s="52">
        <v>692</v>
      </c>
      <c r="G693" s="47" t="s">
        <v>925</v>
      </c>
      <c r="H693" s="44" t="s">
        <v>1399</v>
      </c>
    </row>
    <row r="694" spans="1:8" x14ac:dyDescent="0.25">
      <c r="A694" s="40">
        <v>693</v>
      </c>
      <c r="B694" s="47" t="s">
        <v>1018</v>
      </c>
      <c r="C694" s="45" t="s">
        <v>5257</v>
      </c>
      <c r="D694" s="47" t="s">
        <v>1019</v>
      </c>
      <c r="E694" s="46">
        <v>1</v>
      </c>
      <c r="F694" s="52">
        <v>693</v>
      </c>
      <c r="G694" s="47" t="s">
        <v>925</v>
      </c>
      <c r="H694" s="44" t="s">
        <v>1399</v>
      </c>
    </row>
    <row r="695" spans="1:8" x14ac:dyDescent="0.25">
      <c r="A695" s="40">
        <v>694</v>
      </c>
      <c r="B695" s="47" t="s">
        <v>1020</v>
      </c>
      <c r="C695" s="45" t="s">
        <v>5258</v>
      </c>
      <c r="D695" s="47" t="s">
        <v>1021</v>
      </c>
      <c r="E695" s="46">
        <v>1</v>
      </c>
      <c r="F695" s="52">
        <v>694</v>
      </c>
      <c r="G695" s="47" t="s">
        <v>925</v>
      </c>
      <c r="H695" s="44" t="s">
        <v>1399</v>
      </c>
    </row>
    <row r="696" spans="1:8" x14ac:dyDescent="0.25">
      <c r="A696" s="40">
        <v>695</v>
      </c>
      <c r="B696" s="47" t="s">
        <v>1022</v>
      </c>
      <c r="C696" s="45" t="s">
        <v>5259</v>
      </c>
      <c r="D696" s="47" t="s">
        <v>1023</v>
      </c>
      <c r="E696" s="46">
        <v>1</v>
      </c>
      <c r="F696" s="52">
        <v>695</v>
      </c>
      <c r="G696" s="47" t="s">
        <v>925</v>
      </c>
      <c r="H696" s="44" t="s">
        <v>1399</v>
      </c>
    </row>
    <row r="697" spans="1:8" x14ac:dyDescent="0.25">
      <c r="A697" s="40">
        <v>696</v>
      </c>
      <c r="B697" s="47" t="s">
        <v>1024</v>
      </c>
      <c r="C697" s="45" t="s">
        <v>5260</v>
      </c>
      <c r="D697" s="47" t="s">
        <v>1025</v>
      </c>
      <c r="E697" s="46">
        <v>2</v>
      </c>
      <c r="F697" s="52">
        <v>696</v>
      </c>
      <c r="G697" s="47" t="s">
        <v>925</v>
      </c>
      <c r="H697" s="44" t="s">
        <v>1399</v>
      </c>
    </row>
    <row r="698" spans="1:8" x14ac:dyDescent="0.25">
      <c r="A698" s="40">
        <v>697</v>
      </c>
      <c r="B698" s="47" t="s">
        <v>1026</v>
      </c>
      <c r="C698" s="45" t="s">
        <v>5273</v>
      </c>
      <c r="D698" s="47" t="s">
        <v>1027</v>
      </c>
      <c r="E698" s="46">
        <v>1</v>
      </c>
      <c r="F698" s="52">
        <v>697</v>
      </c>
      <c r="G698" s="47" t="s">
        <v>925</v>
      </c>
      <c r="H698" s="44" t="s">
        <v>1399</v>
      </c>
    </row>
    <row r="699" spans="1:8" x14ac:dyDescent="0.25">
      <c r="A699" s="40">
        <v>698</v>
      </c>
      <c r="B699" s="47" t="s">
        <v>1028</v>
      </c>
      <c r="C699" s="45" t="s">
        <v>5274</v>
      </c>
      <c r="D699" s="47" t="s">
        <v>1029</v>
      </c>
      <c r="E699" s="46">
        <v>2</v>
      </c>
      <c r="F699" s="52">
        <v>698</v>
      </c>
      <c r="G699" s="47" t="s">
        <v>925</v>
      </c>
      <c r="H699" s="44" t="s">
        <v>1399</v>
      </c>
    </row>
    <row r="700" spans="1:8" x14ac:dyDescent="0.25">
      <c r="A700" s="40">
        <v>699</v>
      </c>
      <c r="B700" s="47" t="s">
        <v>3413</v>
      </c>
      <c r="C700" s="45" t="s">
        <v>4804</v>
      </c>
      <c r="D700" s="47" t="s">
        <v>357</v>
      </c>
      <c r="E700" s="46">
        <v>1</v>
      </c>
      <c r="F700" s="52">
        <v>699</v>
      </c>
      <c r="G700" s="47" t="s">
        <v>4134</v>
      </c>
      <c r="H700" s="44" t="s">
        <v>4135</v>
      </c>
    </row>
    <row r="701" spans="1:8" x14ac:dyDescent="0.25">
      <c r="A701" s="40">
        <v>700</v>
      </c>
      <c r="B701" s="47" t="s">
        <v>1030</v>
      </c>
      <c r="C701" s="45" t="s">
        <v>4805</v>
      </c>
      <c r="D701" s="47" t="s">
        <v>1031</v>
      </c>
      <c r="E701" s="46">
        <v>1</v>
      </c>
      <c r="F701" s="52">
        <v>700</v>
      </c>
      <c r="G701" s="47" t="s">
        <v>1032</v>
      </c>
      <c r="H701" s="44" t="s">
        <v>1400</v>
      </c>
    </row>
    <row r="702" spans="1:8" x14ac:dyDescent="0.25">
      <c r="A702" s="40">
        <v>701</v>
      </c>
      <c r="B702" s="47" t="s">
        <v>1033</v>
      </c>
      <c r="C702" s="45" t="s">
        <v>4925</v>
      </c>
      <c r="D702" s="47" t="s">
        <v>1034</v>
      </c>
      <c r="E702" s="46">
        <v>2</v>
      </c>
      <c r="F702" s="52">
        <v>701</v>
      </c>
      <c r="G702" s="47" t="s">
        <v>1035</v>
      </c>
      <c r="H702" s="44" t="s">
        <v>1401</v>
      </c>
    </row>
    <row r="703" spans="1:8" x14ac:dyDescent="0.25">
      <c r="A703" s="40">
        <v>702</v>
      </c>
      <c r="B703" s="47" t="s">
        <v>3740</v>
      </c>
      <c r="C703" s="45" t="s">
        <v>5070</v>
      </c>
      <c r="D703" s="47" t="s">
        <v>3741</v>
      </c>
      <c r="E703" s="46">
        <v>1</v>
      </c>
      <c r="F703" s="52">
        <v>702</v>
      </c>
      <c r="G703" s="47" t="s">
        <v>1035</v>
      </c>
      <c r="H703" s="44" t="s">
        <v>1401</v>
      </c>
    </row>
    <row r="704" spans="1:8" x14ac:dyDescent="0.25">
      <c r="A704" s="40">
        <v>703</v>
      </c>
      <c r="B704" s="47" t="s">
        <v>1036</v>
      </c>
      <c r="C704" s="45" t="s">
        <v>5071</v>
      </c>
      <c r="D704" s="47" t="s">
        <v>396</v>
      </c>
      <c r="E704" s="46">
        <v>1</v>
      </c>
      <c r="F704" s="52">
        <v>703</v>
      </c>
      <c r="G704" s="47" t="s">
        <v>1035</v>
      </c>
      <c r="H704" s="44" t="s">
        <v>1401</v>
      </c>
    </row>
    <row r="705" spans="1:8" x14ac:dyDescent="0.25">
      <c r="A705" s="40">
        <v>704</v>
      </c>
      <c r="B705" s="47" t="s">
        <v>1037</v>
      </c>
      <c r="C705" s="45" t="s">
        <v>5072</v>
      </c>
      <c r="D705" s="47" t="s">
        <v>1038</v>
      </c>
      <c r="E705" s="46">
        <v>5</v>
      </c>
      <c r="F705" s="52">
        <v>704</v>
      </c>
      <c r="G705" s="47" t="s">
        <v>1035</v>
      </c>
      <c r="H705" s="44" t="s">
        <v>1401</v>
      </c>
    </row>
    <row r="706" spans="1:8" x14ac:dyDescent="0.25">
      <c r="A706" s="40">
        <v>705</v>
      </c>
      <c r="B706" s="47" t="s">
        <v>1039</v>
      </c>
      <c r="C706" s="45" t="s">
        <v>5073</v>
      </c>
      <c r="D706" s="47" t="s">
        <v>1040</v>
      </c>
      <c r="E706" s="46">
        <v>5</v>
      </c>
      <c r="F706" s="52">
        <v>705</v>
      </c>
      <c r="G706" s="47" t="s">
        <v>1035</v>
      </c>
      <c r="H706" s="44" t="s">
        <v>1401</v>
      </c>
    </row>
    <row r="707" spans="1:8" x14ac:dyDescent="0.25">
      <c r="A707" s="40">
        <v>706</v>
      </c>
      <c r="B707" s="47" t="s">
        <v>1041</v>
      </c>
      <c r="C707" s="45" t="s">
        <v>5399</v>
      </c>
      <c r="D707" s="47" t="s">
        <v>1042</v>
      </c>
      <c r="E707" s="46">
        <v>2</v>
      </c>
      <c r="F707" s="52">
        <v>706</v>
      </c>
      <c r="G707" s="47" t="s">
        <v>1035</v>
      </c>
      <c r="H707" s="44" t="s">
        <v>1401</v>
      </c>
    </row>
    <row r="708" spans="1:8" x14ac:dyDescent="0.25">
      <c r="A708" s="40">
        <v>707</v>
      </c>
      <c r="B708" s="47" t="s">
        <v>1043</v>
      </c>
      <c r="C708" s="45" t="s">
        <v>5400</v>
      </c>
      <c r="D708" s="47" t="s">
        <v>1044</v>
      </c>
      <c r="E708" s="46">
        <v>2</v>
      </c>
      <c r="F708" s="52">
        <v>707</v>
      </c>
      <c r="G708" s="47" t="s">
        <v>1035</v>
      </c>
      <c r="H708" s="44" t="s">
        <v>1401</v>
      </c>
    </row>
    <row r="709" spans="1:8" x14ac:dyDescent="0.25">
      <c r="A709" s="40">
        <v>708</v>
      </c>
      <c r="B709" s="47" t="s">
        <v>1045</v>
      </c>
      <c r="C709" s="45" t="s">
        <v>5401</v>
      </c>
      <c r="D709" s="47" t="s">
        <v>1046</v>
      </c>
      <c r="E709" s="46">
        <v>2</v>
      </c>
      <c r="F709" s="52">
        <v>708</v>
      </c>
      <c r="G709" s="47" t="s">
        <v>1035</v>
      </c>
      <c r="H709" s="44" t="s">
        <v>1401</v>
      </c>
    </row>
    <row r="710" spans="1:8" x14ac:dyDescent="0.25">
      <c r="A710" s="40">
        <v>709</v>
      </c>
      <c r="B710" s="47" t="s">
        <v>3414</v>
      </c>
      <c r="C710" s="45" t="s">
        <v>4806</v>
      </c>
      <c r="D710" s="47" t="s">
        <v>3415</v>
      </c>
      <c r="E710" s="46">
        <v>1</v>
      </c>
      <c r="F710" s="52">
        <v>709</v>
      </c>
      <c r="G710" s="47" t="s">
        <v>4136</v>
      </c>
      <c r="H710" s="44" t="s">
        <v>4137</v>
      </c>
    </row>
    <row r="711" spans="1:8" x14ac:dyDescent="0.25">
      <c r="A711" s="40">
        <v>710</v>
      </c>
      <c r="B711" s="47" t="s">
        <v>1047</v>
      </c>
      <c r="C711" s="45" t="s">
        <v>5074</v>
      </c>
      <c r="D711" s="47" t="s">
        <v>1048</v>
      </c>
      <c r="E711" s="46">
        <v>1</v>
      </c>
      <c r="F711" s="52">
        <v>710</v>
      </c>
      <c r="G711" s="47" t="s">
        <v>1049</v>
      </c>
      <c r="H711" s="44" t="s">
        <v>1402</v>
      </c>
    </row>
    <row r="712" spans="1:8" x14ac:dyDescent="0.25">
      <c r="A712" s="40">
        <v>711</v>
      </c>
      <c r="B712" s="47" t="s">
        <v>3777</v>
      </c>
      <c r="C712" s="45" t="s">
        <v>5125</v>
      </c>
      <c r="D712" s="47" t="s">
        <v>3778</v>
      </c>
      <c r="E712" s="46">
        <v>1</v>
      </c>
      <c r="F712" s="52">
        <v>711</v>
      </c>
      <c r="G712" s="47" t="s">
        <v>4254</v>
      </c>
      <c r="H712" s="44" t="s">
        <v>4255</v>
      </c>
    </row>
    <row r="713" spans="1:8" x14ac:dyDescent="0.25">
      <c r="A713" s="40">
        <v>712</v>
      </c>
      <c r="B713" s="47" t="s">
        <v>3779</v>
      </c>
      <c r="C713" s="45" t="s">
        <v>5126</v>
      </c>
      <c r="D713" s="47" t="s">
        <v>3780</v>
      </c>
      <c r="E713" s="46">
        <v>1</v>
      </c>
      <c r="F713" s="52">
        <v>712</v>
      </c>
      <c r="G713" s="47" t="s">
        <v>4254</v>
      </c>
      <c r="H713" s="44" t="s">
        <v>4255</v>
      </c>
    </row>
    <row r="714" spans="1:8" x14ac:dyDescent="0.25">
      <c r="A714" s="40">
        <v>713</v>
      </c>
      <c r="B714" s="47" t="s">
        <v>3781</v>
      </c>
      <c r="C714" s="45" t="s">
        <v>5127</v>
      </c>
      <c r="D714" s="47" t="s">
        <v>3782</v>
      </c>
      <c r="E714" s="46">
        <v>1</v>
      </c>
      <c r="F714" s="52">
        <v>713</v>
      </c>
      <c r="G714" s="47" t="s">
        <v>4254</v>
      </c>
      <c r="H714" s="44" t="s">
        <v>4255</v>
      </c>
    </row>
    <row r="715" spans="1:8" x14ac:dyDescent="0.25">
      <c r="A715" s="40">
        <v>714</v>
      </c>
      <c r="B715" s="47" t="s">
        <v>3783</v>
      </c>
      <c r="C715" s="45" t="s">
        <v>5128</v>
      </c>
      <c r="D715" s="47" t="s">
        <v>3784</v>
      </c>
      <c r="E715" s="46">
        <v>1</v>
      </c>
      <c r="F715" s="52">
        <v>714</v>
      </c>
      <c r="G715" s="47" t="s">
        <v>4254</v>
      </c>
      <c r="H715" s="44" t="s">
        <v>4255</v>
      </c>
    </row>
    <row r="716" spans="1:8" x14ac:dyDescent="0.25">
      <c r="A716" s="40">
        <v>715</v>
      </c>
      <c r="B716" s="47" t="s">
        <v>3785</v>
      </c>
      <c r="C716" s="45" t="s">
        <v>5129</v>
      </c>
      <c r="D716" s="47" t="s">
        <v>3786</v>
      </c>
      <c r="E716" s="46">
        <v>1</v>
      </c>
      <c r="F716" s="52">
        <v>715</v>
      </c>
      <c r="G716" s="47" t="s">
        <v>4254</v>
      </c>
      <c r="H716" s="44" t="s">
        <v>4255</v>
      </c>
    </row>
    <row r="717" spans="1:8" x14ac:dyDescent="0.25">
      <c r="A717" s="40">
        <v>716</v>
      </c>
      <c r="B717" s="47" t="s">
        <v>1050</v>
      </c>
      <c r="C717" s="45" t="s">
        <v>4807</v>
      </c>
      <c r="D717" s="47" t="s">
        <v>1051</v>
      </c>
      <c r="E717" s="46">
        <v>1</v>
      </c>
      <c r="F717" s="52">
        <v>716</v>
      </c>
      <c r="G717" s="47" t="s">
        <v>1052</v>
      </c>
      <c r="H717" s="44" t="s">
        <v>1403</v>
      </c>
    </row>
    <row r="718" spans="1:8" x14ac:dyDescent="0.25">
      <c r="A718" s="40">
        <v>717</v>
      </c>
      <c r="B718" s="47" t="s">
        <v>3416</v>
      </c>
      <c r="C718" s="45" t="s">
        <v>4808</v>
      </c>
      <c r="D718" s="47" t="s">
        <v>3417</v>
      </c>
      <c r="E718" s="46">
        <v>1</v>
      </c>
      <c r="F718" s="52">
        <v>717</v>
      </c>
      <c r="G718" s="47" t="s">
        <v>1052</v>
      </c>
      <c r="H718" s="44" t="s">
        <v>1403</v>
      </c>
    </row>
    <row r="719" spans="1:8" x14ac:dyDescent="0.25">
      <c r="A719" s="40">
        <v>718</v>
      </c>
      <c r="B719" s="47" t="s">
        <v>1053</v>
      </c>
      <c r="C719" s="45" t="s">
        <v>4809</v>
      </c>
      <c r="D719" s="47" t="s">
        <v>1054</v>
      </c>
      <c r="E719" s="46">
        <v>1</v>
      </c>
      <c r="F719" s="52">
        <v>718</v>
      </c>
      <c r="G719" s="47" t="s">
        <v>1052</v>
      </c>
      <c r="H719" s="44" t="s">
        <v>1403</v>
      </c>
    </row>
    <row r="720" spans="1:8" x14ac:dyDescent="0.25">
      <c r="A720" s="40">
        <v>719</v>
      </c>
      <c r="B720" s="47" t="s">
        <v>3657</v>
      </c>
      <c r="C720" s="45" t="s">
        <v>4996</v>
      </c>
      <c r="D720" s="47" t="s">
        <v>3658</v>
      </c>
      <c r="E720" s="46">
        <v>1</v>
      </c>
      <c r="F720" s="52">
        <v>719</v>
      </c>
      <c r="G720" s="47" t="s">
        <v>1052</v>
      </c>
      <c r="H720" s="44" t="s">
        <v>1403</v>
      </c>
    </row>
    <row r="721" spans="1:8" x14ac:dyDescent="0.25">
      <c r="A721" s="40">
        <v>720</v>
      </c>
      <c r="B721" s="47" t="s">
        <v>3659</v>
      </c>
      <c r="C721" s="45" t="s">
        <v>4997</v>
      </c>
      <c r="D721" s="47" t="s">
        <v>3660</v>
      </c>
      <c r="E721" s="46">
        <v>1</v>
      </c>
      <c r="F721" s="52">
        <v>720</v>
      </c>
      <c r="G721" s="47" t="s">
        <v>1052</v>
      </c>
      <c r="H721" s="44" t="s">
        <v>1403</v>
      </c>
    </row>
    <row r="722" spans="1:8" x14ac:dyDescent="0.25">
      <c r="A722" s="40">
        <v>721</v>
      </c>
      <c r="B722" s="47" t="s">
        <v>1055</v>
      </c>
      <c r="C722" s="45" t="s">
        <v>5354</v>
      </c>
      <c r="D722" s="47" t="s">
        <v>1056</v>
      </c>
      <c r="E722" s="46">
        <v>4</v>
      </c>
      <c r="F722" s="52">
        <v>721</v>
      </c>
      <c r="G722" s="47" t="s">
        <v>1057</v>
      </c>
      <c r="H722" s="44" t="s">
        <v>1404</v>
      </c>
    </row>
    <row r="723" spans="1:8" x14ac:dyDescent="0.25">
      <c r="A723" s="40">
        <v>722</v>
      </c>
      <c r="B723" s="47" t="s">
        <v>1058</v>
      </c>
      <c r="C723" s="45" t="s">
        <v>5355</v>
      </c>
      <c r="D723" s="47" t="s">
        <v>258</v>
      </c>
      <c r="E723" s="46">
        <v>4</v>
      </c>
      <c r="F723" s="52">
        <v>722</v>
      </c>
      <c r="G723" s="47" t="s">
        <v>1057</v>
      </c>
      <c r="H723" s="44" t="s">
        <v>1404</v>
      </c>
    </row>
    <row r="724" spans="1:8" x14ac:dyDescent="0.25">
      <c r="A724" s="40">
        <v>723</v>
      </c>
      <c r="B724" s="47" t="s">
        <v>1059</v>
      </c>
      <c r="C724" s="45" t="s">
        <v>5356</v>
      </c>
      <c r="D724" s="47" t="s">
        <v>1060</v>
      </c>
      <c r="E724" s="46">
        <v>4</v>
      </c>
      <c r="F724" s="52">
        <v>723</v>
      </c>
      <c r="G724" s="47" t="s">
        <v>1057</v>
      </c>
      <c r="H724" s="44" t="s">
        <v>1404</v>
      </c>
    </row>
    <row r="725" spans="1:8" x14ac:dyDescent="0.25">
      <c r="A725" s="40">
        <v>724</v>
      </c>
      <c r="B725" s="47" t="s">
        <v>1061</v>
      </c>
      <c r="C725" s="45" t="s">
        <v>4810</v>
      </c>
      <c r="D725" s="47" t="s">
        <v>1062</v>
      </c>
      <c r="E725" s="46">
        <v>4</v>
      </c>
      <c r="F725" s="52">
        <v>724</v>
      </c>
      <c r="G725" s="47" t="s">
        <v>1063</v>
      </c>
      <c r="H725" s="44" t="s">
        <v>1405</v>
      </c>
    </row>
    <row r="726" spans="1:8" x14ac:dyDescent="0.25">
      <c r="A726" s="40">
        <v>725</v>
      </c>
      <c r="B726" s="47" t="s">
        <v>1064</v>
      </c>
      <c r="C726" s="45" t="s">
        <v>5161</v>
      </c>
      <c r="D726" s="47" t="s">
        <v>1065</v>
      </c>
      <c r="E726" s="46">
        <v>2</v>
      </c>
      <c r="F726" s="52">
        <v>725</v>
      </c>
      <c r="G726" s="47" t="s">
        <v>1063</v>
      </c>
      <c r="H726" s="44" t="s">
        <v>1405</v>
      </c>
    </row>
    <row r="727" spans="1:8" x14ac:dyDescent="0.25">
      <c r="A727" s="40">
        <v>726</v>
      </c>
      <c r="B727" s="47" t="s">
        <v>3418</v>
      </c>
      <c r="C727" s="45" t="s">
        <v>4811</v>
      </c>
      <c r="D727" s="47" t="s">
        <v>3419</v>
      </c>
      <c r="E727" s="46">
        <v>1</v>
      </c>
      <c r="F727" s="52">
        <v>726</v>
      </c>
      <c r="G727" s="47" t="s">
        <v>4138</v>
      </c>
      <c r="H727" s="44" t="s">
        <v>4139</v>
      </c>
    </row>
    <row r="728" spans="1:8" x14ac:dyDescent="0.25">
      <c r="A728" s="40">
        <v>727</v>
      </c>
      <c r="B728" s="47" t="s">
        <v>3420</v>
      </c>
      <c r="C728" s="45" t="s">
        <v>4812</v>
      </c>
      <c r="D728" s="47" t="s">
        <v>3421</v>
      </c>
      <c r="E728" s="46">
        <v>1</v>
      </c>
      <c r="F728" s="52">
        <v>727</v>
      </c>
      <c r="G728" s="47" t="s">
        <v>4140</v>
      </c>
      <c r="H728" s="44" t="s">
        <v>4141</v>
      </c>
    </row>
    <row r="729" spans="1:8" x14ac:dyDescent="0.25">
      <c r="A729" s="40">
        <v>728</v>
      </c>
      <c r="B729" s="47" t="s">
        <v>1066</v>
      </c>
      <c r="C729" s="45" t="s">
        <v>4813</v>
      </c>
      <c r="D729" s="47" t="s">
        <v>3422</v>
      </c>
      <c r="E729" s="46">
        <v>2</v>
      </c>
      <c r="F729" s="52">
        <v>728</v>
      </c>
      <c r="G729" s="47" t="s">
        <v>1067</v>
      </c>
      <c r="H729" s="44" t="s">
        <v>1406</v>
      </c>
    </row>
    <row r="730" spans="1:8" x14ac:dyDescent="0.25">
      <c r="A730" s="40">
        <v>729</v>
      </c>
      <c r="B730" s="47" t="s">
        <v>3423</v>
      </c>
      <c r="C730" s="45" t="s">
        <v>4814</v>
      </c>
      <c r="D730" s="47" t="s">
        <v>3424</v>
      </c>
      <c r="E730" s="46">
        <v>1</v>
      </c>
      <c r="F730" s="52">
        <v>729</v>
      </c>
      <c r="G730" s="47" t="s">
        <v>1067</v>
      </c>
      <c r="H730" s="44" t="s">
        <v>1406</v>
      </c>
    </row>
    <row r="731" spans="1:8" x14ac:dyDescent="0.25">
      <c r="A731" s="40">
        <v>730</v>
      </c>
      <c r="B731" s="47" t="s">
        <v>1068</v>
      </c>
      <c r="C731" s="45" t="s">
        <v>4815</v>
      </c>
      <c r="D731" s="47" t="s">
        <v>1069</v>
      </c>
      <c r="E731" s="46">
        <v>2</v>
      </c>
      <c r="F731" s="52">
        <v>730</v>
      </c>
      <c r="G731" s="47" t="s">
        <v>1067</v>
      </c>
      <c r="H731" s="44" t="s">
        <v>1406</v>
      </c>
    </row>
    <row r="732" spans="1:8" x14ac:dyDescent="0.25">
      <c r="A732" s="40">
        <v>731</v>
      </c>
      <c r="B732" s="47" t="s">
        <v>1070</v>
      </c>
      <c r="C732" s="45" t="s">
        <v>4816</v>
      </c>
      <c r="D732" s="47" t="s">
        <v>1071</v>
      </c>
      <c r="E732" s="46">
        <v>2</v>
      </c>
      <c r="F732" s="52">
        <v>731</v>
      </c>
      <c r="G732" s="47" t="s">
        <v>1067</v>
      </c>
      <c r="H732" s="44" t="s">
        <v>1406</v>
      </c>
    </row>
    <row r="733" spans="1:8" x14ac:dyDescent="0.25">
      <c r="A733" s="40">
        <v>732</v>
      </c>
      <c r="B733" s="47" t="s">
        <v>1072</v>
      </c>
      <c r="C733" s="45" t="s">
        <v>4817</v>
      </c>
      <c r="D733" s="47" t="s">
        <v>1073</v>
      </c>
      <c r="E733" s="46">
        <v>2</v>
      </c>
      <c r="F733" s="52">
        <v>732</v>
      </c>
      <c r="G733" s="47" t="s">
        <v>1067</v>
      </c>
      <c r="H733" s="44" t="s">
        <v>1406</v>
      </c>
    </row>
    <row r="734" spans="1:8" x14ac:dyDescent="0.25">
      <c r="A734" s="40">
        <v>733</v>
      </c>
      <c r="B734" s="47" t="s">
        <v>1074</v>
      </c>
      <c r="C734" s="45" t="s">
        <v>4818</v>
      </c>
      <c r="D734" s="47" t="s">
        <v>1075</v>
      </c>
      <c r="E734" s="46">
        <v>2</v>
      </c>
      <c r="F734" s="52">
        <v>733</v>
      </c>
      <c r="G734" s="47" t="s">
        <v>1067</v>
      </c>
      <c r="H734" s="44" t="s">
        <v>1406</v>
      </c>
    </row>
    <row r="735" spans="1:8" x14ac:dyDescent="0.25">
      <c r="A735" s="40">
        <v>734</v>
      </c>
      <c r="B735" s="47" t="s">
        <v>1076</v>
      </c>
      <c r="C735" s="45" t="s">
        <v>4819</v>
      </c>
      <c r="D735" s="47" t="s">
        <v>1077</v>
      </c>
      <c r="E735" s="46">
        <v>2</v>
      </c>
      <c r="F735" s="52">
        <v>734</v>
      </c>
      <c r="G735" s="47" t="s">
        <v>1067</v>
      </c>
      <c r="H735" s="44" t="s">
        <v>1406</v>
      </c>
    </row>
    <row r="736" spans="1:8" x14ac:dyDescent="0.25">
      <c r="A736" s="40">
        <v>735</v>
      </c>
      <c r="B736" s="47" t="s">
        <v>1078</v>
      </c>
      <c r="C736" s="45" t="s">
        <v>4820</v>
      </c>
      <c r="D736" s="47" t="s">
        <v>1079</v>
      </c>
      <c r="E736" s="46">
        <v>2</v>
      </c>
      <c r="F736" s="52">
        <v>735</v>
      </c>
      <c r="G736" s="47" t="s">
        <v>1067</v>
      </c>
      <c r="H736" s="44" t="s">
        <v>1406</v>
      </c>
    </row>
    <row r="737" spans="1:8" x14ac:dyDescent="0.25">
      <c r="A737" s="40">
        <v>736</v>
      </c>
      <c r="B737" s="47" t="s">
        <v>1080</v>
      </c>
      <c r="C737" s="45" t="s">
        <v>4821</v>
      </c>
      <c r="D737" s="47" t="s">
        <v>1081</v>
      </c>
      <c r="E737" s="46">
        <v>2</v>
      </c>
      <c r="F737" s="52">
        <v>736</v>
      </c>
      <c r="G737" s="47" t="s">
        <v>1067</v>
      </c>
      <c r="H737" s="44" t="s">
        <v>1406</v>
      </c>
    </row>
    <row r="738" spans="1:8" x14ac:dyDescent="0.25">
      <c r="A738" s="40">
        <v>737</v>
      </c>
      <c r="B738" s="47" t="s">
        <v>1082</v>
      </c>
      <c r="C738" s="45" t="s">
        <v>4822</v>
      </c>
      <c r="D738" s="47" t="s">
        <v>1083</v>
      </c>
      <c r="E738" s="46">
        <v>2</v>
      </c>
      <c r="F738" s="52">
        <v>737</v>
      </c>
      <c r="G738" s="47" t="s">
        <v>1067</v>
      </c>
      <c r="H738" s="44" t="s">
        <v>1406</v>
      </c>
    </row>
    <row r="739" spans="1:8" x14ac:dyDescent="0.25">
      <c r="A739" s="40">
        <v>738</v>
      </c>
      <c r="B739" s="47" t="s">
        <v>1084</v>
      </c>
      <c r="C739" s="45" t="s">
        <v>4823</v>
      </c>
      <c r="D739" s="47" t="s">
        <v>1085</v>
      </c>
      <c r="E739" s="46">
        <v>5</v>
      </c>
      <c r="F739" s="52">
        <v>738</v>
      </c>
      <c r="G739" s="47" t="s">
        <v>1067</v>
      </c>
      <c r="H739" s="44" t="s">
        <v>1406</v>
      </c>
    </row>
    <row r="740" spans="1:8" x14ac:dyDescent="0.25">
      <c r="A740" s="40">
        <v>739</v>
      </c>
      <c r="B740" s="47" t="s">
        <v>1086</v>
      </c>
      <c r="C740" s="45" t="s">
        <v>4824</v>
      </c>
      <c r="D740" s="47" t="s">
        <v>1087</v>
      </c>
      <c r="E740" s="46">
        <v>2</v>
      </c>
      <c r="F740" s="52">
        <v>739</v>
      </c>
      <c r="G740" s="47" t="s">
        <v>1067</v>
      </c>
      <c r="H740" s="44" t="s">
        <v>1406</v>
      </c>
    </row>
    <row r="741" spans="1:8" x14ac:dyDescent="0.25">
      <c r="A741" s="40">
        <v>740</v>
      </c>
      <c r="B741" s="47" t="s">
        <v>1089</v>
      </c>
      <c r="C741" s="45" t="s">
        <v>4825</v>
      </c>
      <c r="D741" s="47" t="s">
        <v>1090</v>
      </c>
      <c r="E741" s="46">
        <v>5</v>
      </c>
      <c r="F741" s="52">
        <v>740</v>
      </c>
      <c r="G741" s="47" t="s">
        <v>1067</v>
      </c>
      <c r="H741" s="44" t="s">
        <v>1406</v>
      </c>
    </row>
    <row r="742" spans="1:8" x14ac:dyDescent="0.25">
      <c r="A742" s="40">
        <v>741</v>
      </c>
      <c r="B742" s="47" t="s">
        <v>1091</v>
      </c>
      <c r="C742" s="45" t="s">
        <v>4826</v>
      </c>
      <c r="D742" s="47" t="s">
        <v>1092</v>
      </c>
      <c r="E742" s="46">
        <v>5</v>
      </c>
      <c r="F742" s="52">
        <v>741</v>
      </c>
      <c r="G742" s="47" t="s">
        <v>1067</v>
      </c>
      <c r="H742" s="44" t="s">
        <v>1406</v>
      </c>
    </row>
    <row r="743" spans="1:8" x14ac:dyDescent="0.25">
      <c r="A743" s="40">
        <v>742</v>
      </c>
      <c r="B743" s="47" t="s">
        <v>1093</v>
      </c>
      <c r="C743" s="45" t="s">
        <v>4827</v>
      </c>
      <c r="D743" s="47" t="s">
        <v>1094</v>
      </c>
      <c r="E743" s="46">
        <v>5</v>
      </c>
      <c r="F743" s="52">
        <v>742</v>
      </c>
      <c r="G743" s="47" t="s">
        <v>1067</v>
      </c>
      <c r="H743" s="44" t="s">
        <v>1406</v>
      </c>
    </row>
    <row r="744" spans="1:8" x14ac:dyDescent="0.25">
      <c r="A744" s="40">
        <v>743</v>
      </c>
      <c r="B744" s="47" t="s">
        <v>1096</v>
      </c>
      <c r="C744" s="45" t="s">
        <v>4828</v>
      </c>
      <c r="D744" s="47" t="s">
        <v>1097</v>
      </c>
      <c r="E744" s="46">
        <v>5</v>
      </c>
      <c r="F744" s="52">
        <v>743</v>
      </c>
      <c r="G744" s="47" t="s">
        <v>1067</v>
      </c>
      <c r="H744" s="44" t="s">
        <v>1406</v>
      </c>
    </row>
    <row r="745" spans="1:8" x14ac:dyDescent="0.25">
      <c r="A745" s="40">
        <v>744</v>
      </c>
      <c r="B745" s="47" t="s">
        <v>1098</v>
      </c>
      <c r="C745" s="45" t="s">
        <v>4829</v>
      </c>
      <c r="D745" s="47" t="s">
        <v>1099</v>
      </c>
      <c r="E745" s="46">
        <v>2</v>
      </c>
      <c r="F745" s="52">
        <v>744</v>
      </c>
      <c r="G745" s="47" t="s">
        <v>1067</v>
      </c>
      <c r="H745" s="44" t="s">
        <v>1406</v>
      </c>
    </row>
    <row r="746" spans="1:8" x14ac:dyDescent="0.25">
      <c r="A746" s="40">
        <v>745</v>
      </c>
      <c r="B746" s="47" t="s">
        <v>3425</v>
      </c>
      <c r="C746" s="45" t="s">
        <v>4830</v>
      </c>
      <c r="D746" s="47" t="s">
        <v>3426</v>
      </c>
      <c r="E746" s="46">
        <v>1</v>
      </c>
      <c r="F746" s="52">
        <v>745</v>
      </c>
      <c r="G746" s="47" t="s">
        <v>1067</v>
      </c>
      <c r="H746" s="44" t="s">
        <v>1406</v>
      </c>
    </row>
    <row r="747" spans="1:8" x14ac:dyDescent="0.25">
      <c r="A747" s="40">
        <v>746</v>
      </c>
      <c r="B747" s="47" t="s">
        <v>1100</v>
      </c>
      <c r="C747" s="45" t="s">
        <v>4831</v>
      </c>
      <c r="D747" s="47" t="s">
        <v>1101</v>
      </c>
      <c r="E747" s="46">
        <v>5</v>
      </c>
      <c r="F747" s="52">
        <v>746</v>
      </c>
      <c r="G747" s="47" t="s">
        <v>1067</v>
      </c>
      <c r="H747" s="44" t="s">
        <v>1406</v>
      </c>
    </row>
    <row r="748" spans="1:8" x14ac:dyDescent="0.25">
      <c r="A748" s="40">
        <v>747</v>
      </c>
      <c r="B748" s="47" t="s">
        <v>1103</v>
      </c>
      <c r="C748" s="45" t="s">
        <v>4832</v>
      </c>
      <c r="D748" s="47" t="s">
        <v>1104</v>
      </c>
      <c r="E748" s="46">
        <v>5</v>
      </c>
      <c r="F748" s="52">
        <v>747</v>
      </c>
      <c r="G748" s="47" t="s">
        <v>1067</v>
      </c>
      <c r="H748" s="44" t="s">
        <v>1406</v>
      </c>
    </row>
    <row r="749" spans="1:8" x14ac:dyDescent="0.25">
      <c r="A749" s="40">
        <v>748</v>
      </c>
      <c r="B749" s="47" t="s">
        <v>3427</v>
      </c>
      <c r="C749" s="45" t="s">
        <v>4833</v>
      </c>
      <c r="D749" s="47" t="s">
        <v>3428</v>
      </c>
      <c r="E749" s="46">
        <v>1</v>
      </c>
      <c r="F749" s="52">
        <v>748</v>
      </c>
      <c r="G749" s="47" t="s">
        <v>1067</v>
      </c>
      <c r="H749" s="44" t="s">
        <v>1406</v>
      </c>
    </row>
    <row r="750" spans="1:8" x14ac:dyDescent="0.25">
      <c r="A750" s="40">
        <v>749</v>
      </c>
      <c r="B750" s="47" t="s">
        <v>1105</v>
      </c>
      <c r="C750" s="45" t="s">
        <v>4905</v>
      </c>
      <c r="D750" s="47" t="s">
        <v>1106</v>
      </c>
      <c r="E750" s="46">
        <v>1</v>
      </c>
      <c r="F750" s="52">
        <v>749</v>
      </c>
      <c r="G750" s="47" t="s">
        <v>1067</v>
      </c>
      <c r="H750" s="44" t="s">
        <v>1406</v>
      </c>
    </row>
    <row r="751" spans="1:8" x14ac:dyDescent="0.25">
      <c r="A751" s="40">
        <v>750</v>
      </c>
      <c r="B751" s="47" t="s">
        <v>3673</v>
      </c>
      <c r="C751" s="45" t="s">
        <v>5008</v>
      </c>
      <c r="D751" s="47" t="s">
        <v>3674</v>
      </c>
      <c r="E751" s="46">
        <v>1</v>
      </c>
      <c r="F751" s="52">
        <v>750</v>
      </c>
      <c r="G751" s="47" t="s">
        <v>1067</v>
      </c>
      <c r="H751" s="44" t="s">
        <v>1406</v>
      </c>
    </row>
    <row r="752" spans="1:8" x14ac:dyDescent="0.25">
      <c r="A752" s="40">
        <v>751</v>
      </c>
      <c r="B752" s="47" t="s">
        <v>3675</v>
      </c>
      <c r="C752" s="45" t="s">
        <v>5009</v>
      </c>
      <c r="D752" s="47" t="s">
        <v>3676</v>
      </c>
      <c r="E752" s="46">
        <v>1</v>
      </c>
      <c r="F752" s="52">
        <v>751</v>
      </c>
      <c r="G752" s="47" t="s">
        <v>1067</v>
      </c>
      <c r="H752" s="44" t="s">
        <v>1406</v>
      </c>
    </row>
    <row r="753" spans="1:8" x14ac:dyDescent="0.25">
      <c r="A753" s="40">
        <v>752</v>
      </c>
      <c r="B753" s="47" t="s">
        <v>3677</v>
      </c>
      <c r="C753" s="45" t="s">
        <v>5010</v>
      </c>
      <c r="D753" s="47" t="s">
        <v>3678</v>
      </c>
      <c r="E753" s="46">
        <v>1</v>
      </c>
      <c r="F753" s="52">
        <v>752</v>
      </c>
      <c r="G753" s="47" t="s">
        <v>1067</v>
      </c>
      <c r="H753" s="44" t="s">
        <v>1406</v>
      </c>
    </row>
    <row r="754" spans="1:8" x14ac:dyDescent="0.25">
      <c r="A754" s="40">
        <v>753</v>
      </c>
      <c r="B754" s="47" t="s">
        <v>3679</v>
      </c>
      <c r="C754" s="45" t="s">
        <v>5011</v>
      </c>
      <c r="D754" s="47" t="s">
        <v>3680</v>
      </c>
      <c r="E754" s="46">
        <v>1</v>
      </c>
      <c r="F754" s="52">
        <v>753</v>
      </c>
      <c r="G754" s="47" t="s">
        <v>1067</v>
      </c>
      <c r="H754" s="44" t="s">
        <v>1406</v>
      </c>
    </row>
    <row r="755" spans="1:8" x14ac:dyDescent="0.25">
      <c r="A755" s="40">
        <v>754</v>
      </c>
      <c r="B755" s="47" t="s">
        <v>3681</v>
      </c>
      <c r="C755" s="45" t="s">
        <v>5012</v>
      </c>
      <c r="D755" s="47" t="s">
        <v>3682</v>
      </c>
      <c r="E755" s="46">
        <v>1</v>
      </c>
      <c r="F755" s="52">
        <v>754</v>
      </c>
      <c r="G755" s="47" t="s">
        <v>1067</v>
      </c>
      <c r="H755" s="44" t="s">
        <v>1406</v>
      </c>
    </row>
    <row r="756" spans="1:8" x14ac:dyDescent="0.25">
      <c r="A756" s="40">
        <v>755</v>
      </c>
      <c r="B756" s="47" t="s">
        <v>3683</v>
      </c>
      <c r="C756" s="45" t="s">
        <v>5013</v>
      </c>
      <c r="D756" s="47" t="s">
        <v>3684</v>
      </c>
      <c r="E756" s="46">
        <v>1</v>
      </c>
      <c r="F756" s="52">
        <v>755</v>
      </c>
      <c r="G756" s="47" t="s">
        <v>1067</v>
      </c>
      <c r="H756" s="44" t="s">
        <v>1406</v>
      </c>
    </row>
    <row r="757" spans="1:8" x14ac:dyDescent="0.25">
      <c r="A757" s="40">
        <v>756</v>
      </c>
      <c r="B757" s="47" t="s">
        <v>3685</v>
      </c>
      <c r="C757" s="45" t="s">
        <v>5014</v>
      </c>
      <c r="D757" s="47" t="s">
        <v>3686</v>
      </c>
      <c r="E757" s="46">
        <v>1</v>
      </c>
      <c r="F757" s="52">
        <v>756</v>
      </c>
      <c r="G757" s="47" t="s">
        <v>1067</v>
      </c>
      <c r="H757" s="44" t="s">
        <v>1406</v>
      </c>
    </row>
    <row r="758" spans="1:8" x14ac:dyDescent="0.25">
      <c r="A758" s="40">
        <v>757</v>
      </c>
      <c r="B758" s="47" t="s">
        <v>3694</v>
      </c>
      <c r="C758" s="45" t="s">
        <v>5019</v>
      </c>
      <c r="D758" s="47" t="s">
        <v>3695</v>
      </c>
      <c r="E758" s="46">
        <v>1</v>
      </c>
      <c r="F758" s="52">
        <v>757</v>
      </c>
      <c r="G758" s="47" t="s">
        <v>1067</v>
      </c>
      <c r="H758" s="44" t="s">
        <v>1406</v>
      </c>
    </row>
    <row r="759" spans="1:8" x14ac:dyDescent="0.25">
      <c r="A759" s="40">
        <v>758</v>
      </c>
      <c r="B759" s="47" t="s">
        <v>1107</v>
      </c>
      <c r="C759" s="45" t="s">
        <v>5020</v>
      </c>
      <c r="D759" s="47" t="s">
        <v>3696</v>
      </c>
      <c r="E759" s="46">
        <v>5</v>
      </c>
      <c r="F759" s="52">
        <v>758</v>
      </c>
      <c r="G759" s="47" t="s">
        <v>1067</v>
      </c>
      <c r="H759" s="44" t="s">
        <v>1406</v>
      </c>
    </row>
    <row r="760" spans="1:8" x14ac:dyDescent="0.25">
      <c r="A760" s="40">
        <v>759</v>
      </c>
      <c r="B760" s="47" t="s">
        <v>1108</v>
      </c>
      <c r="C760" s="45" t="s">
        <v>5021</v>
      </c>
      <c r="D760" s="47" t="s">
        <v>3697</v>
      </c>
      <c r="E760" s="46">
        <v>5</v>
      </c>
      <c r="F760" s="52">
        <v>759</v>
      </c>
      <c r="G760" s="47" t="s">
        <v>1067</v>
      </c>
      <c r="H760" s="44" t="s">
        <v>1406</v>
      </c>
    </row>
    <row r="761" spans="1:8" x14ac:dyDescent="0.25">
      <c r="A761" s="40">
        <v>760</v>
      </c>
      <c r="B761" s="47" t="s">
        <v>1109</v>
      </c>
      <c r="C761" s="45" t="s">
        <v>5022</v>
      </c>
      <c r="D761" s="47" t="s">
        <v>3698</v>
      </c>
      <c r="E761" s="46">
        <v>5</v>
      </c>
      <c r="F761" s="52">
        <v>760</v>
      </c>
      <c r="G761" s="47" t="s">
        <v>1067</v>
      </c>
      <c r="H761" s="44" t="s">
        <v>1406</v>
      </c>
    </row>
    <row r="762" spans="1:8" x14ac:dyDescent="0.25">
      <c r="A762" s="40">
        <v>761</v>
      </c>
      <c r="B762" s="47" t="s">
        <v>1110</v>
      </c>
      <c r="C762" s="45" t="s">
        <v>5023</v>
      </c>
      <c r="D762" s="47" t="s">
        <v>3699</v>
      </c>
      <c r="E762" s="46">
        <v>5</v>
      </c>
      <c r="F762" s="52">
        <v>761</v>
      </c>
      <c r="G762" s="47" t="s">
        <v>1067</v>
      </c>
      <c r="H762" s="44" t="s">
        <v>1406</v>
      </c>
    </row>
    <row r="763" spans="1:8" x14ac:dyDescent="0.25">
      <c r="A763" s="40">
        <v>762</v>
      </c>
      <c r="B763" s="47" t="s">
        <v>1111</v>
      </c>
      <c r="C763" s="45" t="s">
        <v>5024</v>
      </c>
      <c r="D763" s="47" t="s">
        <v>3700</v>
      </c>
      <c r="E763" s="46">
        <v>5</v>
      </c>
      <c r="F763" s="52">
        <v>762</v>
      </c>
      <c r="G763" s="47" t="s">
        <v>1067</v>
      </c>
      <c r="H763" s="44" t="s">
        <v>1406</v>
      </c>
    </row>
    <row r="764" spans="1:8" x14ac:dyDescent="0.25">
      <c r="A764" s="40">
        <v>763</v>
      </c>
      <c r="B764" s="47" t="s">
        <v>1112</v>
      </c>
      <c r="C764" s="45" t="s">
        <v>5025</v>
      </c>
      <c r="D764" s="47" t="s">
        <v>3701</v>
      </c>
      <c r="E764" s="46">
        <v>5</v>
      </c>
      <c r="F764" s="52">
        <v>763</v>
      </c>
      <c r="G764" s="47" t="s">
        <v>1067</v>
      </c>
      <c r="H764" s="44" t="s">
        <v>1406</v>
      </c>
    </row>
    <row r="765" spans="1:8" x14ac:dyDescent="0.25">
      <c r="A765" s="40">
        <v>764</v>
      </c>
      <c r="B765" s="47" t="s">
        <v>1113</v>
      </c>
      <c r="C765" s="45" t="s">
        <v>5026</v>
      </c>
      <c r="D765" s="47" t="s">
        <v>3702</v>
      </c>
      <c r="E765" s="46">
        <v>5</v>
      </c>
      <c r="F765" s="52">
        <v>764</v>
      </c>
      <c r="G765" s="47" t="s">
        <v>1067</v>
      </c>
      <c r="H765" s="44" t="s">
        <v>1406</v>
      </c>
    </row>
    <row r="766" spans="1:8" x14ac:dyDescent="0.25">
      <c r="A766" s="40">
        <v>765</v>
      </c>
      <c r="B766" s="47" t="s">
        <v>1114</v>
      </c>
      <c r="C766" s="45" t="s">
        <v>5027</v>
      </c>
      <c r="D766" s="47" t="s">
        <v>3703</v>
      </c>
      <c r="E766" s="46">
        <v>5</v>
      </c>
      <c r="F766" s="52">
        <v>765</v>
      </c>
      <c r="G766" s="47" t="s">
        <v>1067</v>
      </c>
      <c r="H766" s="44" t="s">
        <v>1406</v>
      </c>
    </row>
    <row r="767" spans="1:8" x14ac:dyDescent="0.25">
      <c r="A767" s="40">
        <v>766</v>
      </c>
      <c r="B767" s="47" t="s">
        <v>1115</v>
      </c>
      <c r="C767" s="45" t="s">
        <v>5015</v>
      </c>
      <c r="D767" s="47" t="s">
        <v>3687</v>
      </c>
      <c r="E767" s="46">
        <v>2</v>
      </c>
      <c r="F767" s="52">
        <v>766</v>
      </c>
      <c r="G767" s="47" t="s">
        <v>1067</v>
      </c>
      <c r="H767" s="44" t="s">
        <v>1406</v>
      </c>
    </row>
    <row r="768" spans="1:8" x14ac:dyDescent="0.25">
      <c r="A768" s="40">
        <v>767</v>
      </c>
      <c r="B768" s="47" t="s">
        <v>3688</v>
      </c>
      <c r="C768" s="45" t="s">
        <v>5016</v>
      </c>
      <c r="D768" s="47" t="s">
        <v>3689</v>
      </c>
      <c r="E768" s="46">
        <v>1</v>
      </c>
      <c r="F768" s="52">
        <v>767</v>
      </c>
      <c r="G768" s="47" t="s">
        <v>1067</v>
      </c>
      <c r="H768" s="44" t="s">
        <v>1406</v>
      </c>
    </row>
    <row r="769" spans="1:8" x14ac:dyDescent="0.25">
      <c r="A769" s="40">
        <v>768</v>
      </c>
      <c r="B769" s="47" t="s">
        <v>3690</v>
      </c>
      <c r="C769" s="45" t="s">
        <v>5017</v>
      </c>
      <c r="D769" s="47" t="s">
        <v>3691</v>
      </c>
      <c r="E769" s="46">
        <v>1</v>
      </c>
      <c r="F769" s="52">
        <v>768</v>
      </c>
      <c r="G769" s="47" t="s">
        <v>1067</v>
      </c>
      <c r="H769" s="44" t="s">
        <v>1406</v>
      </c>
    </row>
    <row r="770" spans="1:8" x14ac:dyDescent="0.25">
      <c r="A770" s="40">
        <v>769</v>
      </c>
      <c r="B770" s="47" t="s">
        <v>3692</v>
      </c>
      <c r="C770" s="45" t="s">
        <v>5018</v>
      </c>
      <c r="D770" s="47" t="s">
        <v>3693</v>
      </c>
      <c r="E770" s="46">
        <v>1</v>
      </c>
      <c r="F770" s="52">
        <v>769</v>
      </c>
      <c r="G770" s="47" t="s">
        <v>1067</v>
      </c>
      <c r="H770" s="44" t="s">
        <v>1406</v>
      </c>
    </row>
    <row r="771" spans="1:8" x14ac:dyDescent="0.25">
      <c r="A771" s="40">
        <v>770</v>
      </c>
      <c r="B771" s="47" t="s">
        <v>1116</v>
      </c>
      <c r="C771" s="45" t="s">
        <v>5048</v>
      </c>
      <c r="D771" s="47" t="s">
        <v>3728</v>
      </c>
      <c r="E771" s="46">
        <v>2</v>
      </c>
      <c r="F771" s="52">
        <v>770</v>
      </c>
      <c r="G771" s="47" t="s">
        <v>1067</v>
      </c>
      <c r="H771" s="44" t="s">
        <v>1406</v>
      </c>
    </row>
    <row r="772" spans="1:8" x14ac:dyDescent="0.25">
      <c r="A772" s="40">
        <v>771</v>
      </c>
      <c r="B772" s="47" t="s">
        <v>1117</v>
      </c>
      <c r="C772" s="45" t="s">
        <v>5163</v>
      </c>
      <c r="D772" s="47" t="s">
        <v>1118</v>
      </c>
      <c r="E772" s="46">
        <v>1</v>
      </c>
      <c r="F772" s="52">
        <v>771</v>
      </c>
      <c r="G772" s="47" t="s">
        <v>1067</v>
      </c>
      <c r="H772" s="44" t="s">
        <v>1406</v>
      </c>
    </row>
    <row r="773" spans="1:8" x14ac:dyDescent="0.25">
      <c r="A773" s="40">
        <v>772</v>
      </c>
      <c r="B773" s="47" t="s">
        <v>3895</v>
      </c>
      <c r="C773" s="45" t="s">
        <v>5327</v>
      </c>
      <c r="D773" s="47" t="s">
        <v>3896</v>
      </c>
      <c r="E773" s="46">
        <v>1</v>
      </c>
      <c r="F773" s="52">
        <v>772</v>
      </c>
      <c r="G773" s="47" t="s">
        <v>1067</v>
      </c>
      <c r="H773" s="44" t="s">
        <v>1406</v>
      </c>
    </row>
    <row r="774" spans="1:8" x14ac:dyDescent="0.25">
      <c r="A774" s="40">
        <v>773</v>
      </c>
      <c r="B774" s="47" t="s">
        <v>3897</v>
      </c>
      <c r="C774" s="45" t="s">
        <v>5328</v>
      </c>
      <c r="D774" s="47" t="s">
        <v>3898</v>
      </c>
      <c r="E774" s="46">
        <v>1</v>
      </c>
      <c r="F774" s="52">
        <v>773</v>
      </c>
      <c r="G774" s="47" t="s">
        <v>1067</v>
      </c>
      <c r="H774" s="44" t="s">
        <v>1406</v>
      </c>
    </row>
    <row r="775" spans="1:8" x14ac:dyDescent="0.25">
      <c r="A775" s="40">
        <v>774</v>
      </c>
      <c r="B775" s="47" t="s">
        <v>3899</v>
      </c>
      <c r="C775" s="45" t="s">
        <v>5329</v>
      </c>
      <c r="D775" s="47" t="s">
        <v>3900</v>
      </c>
      <c r="E775" s="46">
        <v>1</v>
      </c>
      <c r="F775" s="52">
        <v>774</v>
      </c>
      <c r="G775" s="47" t="s">
        <v>1067</v>
      </c>
      <c r="H775" s="44" t="s">
        <v>1406</v>
      </c>
    </row>
    <row r="776" spans="1:8" x14ac:dyDescent="0.25">
      <c r="A776" s="40">
        <v>775</v>
      </c>
      <c r="B776" s="47" t="s">
        <v>3901</v>
      </c>
      <c r="C776" s="45" t="s">
        <v>5330</v>
      </c>
      <c r="D776" s="47" t="s">
        <v>3902</v>
      </c>
      <c r="E776" s="46">
        <v>1</v>
      </c>
      <c r="F776" s="52">
        <v>775</v>
      </c>
      <c r="G776" s="47" t="s">
        <v>1067</v>
      </c>
      <c r="H776" s="44" t="s">
        <v>1406</v>
      </c>
    </row>
    <row r="777" spans="1:8" x14ac:dyDescent="0.25">
      <c r="A777" s="40">
        <v>776</v>
      </c>
      <c r="B777" s="47" t="s">
        <v>3903</v>
      </c>
      <c r="C777" s="45" t="s">
        <v>5331</v>
      </c>
      <c r="D777" s="47" t="s">
        <v>3904</v>
      </c>
      <c r="E777" s="46">
        <v>1</v>
      </c>
      <c r="F777" s="52">
        <v>776</v>
      </c>
      <c r="G777" s="47" t="s">
        <v>1067</v>
      </c>
      <c r="H777" s="44" t="s">
        <v>1406</v>
      </c>
    </row>
    <row r="778" spans="1:8" x14ac:dyDescent="0.25">
      <c r="A778" s="40">
        <v>777</v>
      </c>
      <c r="B778" s="47" t="s">
        <v>3905</v>
      </c>
      <c r="C778" s="45" t="s">
        <v>5332</v>
      </c>
      <c r="D778" s="47" t="s">
        <v>3906</v>
      </c>
      <c r="E778" s="46">
        <v>1</v>
      </c>
      <c r="F778" s="52">
        <v>777</v>
      </c>
      <c r="G778" s="47" t="s">
        <v>1067</v>
      </c>
      <c r="H778" s="44" t="s">
        <v>1406</v>
      </c>
    </row>
    <row r="779" spans="1:8" x14ac:dyDescent="0.25">
      <c r="A779" s="40">
        <v>778</v>
      </c>
      <c r="B779" s="47" t="s">
        <v>3907</v>
      </c>
      <c r="C779" s="45" t="s">
        <v>5333</v>
      </c>
      <c r="D779" s="47" t="s">
        <v>3908</v>
      </c>
      <c r="E779" s="46">
        <v>1</v>
      </c>
      <c r="F779" s="52">
        <v>778</v>
      </c>
      <c r="G779" s="47" t="s">
        <v>1067</v>
      </c>
      <c r="H779" s="44" t="s">
        <v>1406</v>
      </c>
    </row>
    <row r="780" spans="1:8" x14ac:dyDescent="0.25">
      <c r="A780" s="40">
        <v>779</v>
      </c>
      <c r="B780" s="47" t="s">
        <v>3909</v>
      </c>
      <c r="C780" s="45" t="s">
        <v>5334</v>
      </c>
      <c r="D780" s="47" t="s">
        <v>3910</v>
      </c>
      <c r="E780" s="46">
        <v>1</v>
      </c>
      <c r="F780" s="52">
        <v>779</v>
      </c>
      <c r="G780" s="47" t="s">
        <v>1067</v>
      </c>
      <c r="H780" s="44" t="s">
        <v>1406</v>
      </c>
    </row>
    <row r="781" spans="1:8" x14ac:dyDescent="0.25">
      <c r="A781" s="40">
        <v>780</v>
      </c>
      <c r="B781" s="47" t="s">
        <v>3911</v>
      </c>
      <c r="C781" s="45" t="s">
        <v>5335</v>
      </c>
      <c r="D781" s="47" t="s">
        <v>3912</v>
      </c>
      <c r="E781" s="46">
        <v>1</v>
      </c>
      <c r="F781" s="52">
        <v>780</v>
      </c>
      <c r="G781" s="47" t="s">
        <v>1067</v>
      </c>
      <c r="H781" s="44" t="s">
        <v>1406</v>
      </c>
    </row>
    <row r="782" spans="1:8" x14ac:dyDescent="0.25">
      <c r="A782" s="40">
        <v>781</v>
      </c>
      <c r="B782" s="47" t="s">
        <v>3913</v>
      </c>
      <c r="C782" s="45" t="s">
        <v>5336</v>
      </c>
      <c r="D782" s="47" t="s">
        <v>3914</v>
      </c>
      <c r="E782" s="46">
        <v>1</v>
      </c>
      <c r="F782" s="52">
        <v>781</v>
      </c>
      <c r="G782" s="47" t="s">
        <v>1067</v>
      </c>
      <c r="H782" s="44" t="s">
        <v>1406</v>
      </c>
    </row>
    <row r="783" spans="1:8" x14ac:dyDescent="0.25">
      <c r="A783" s="40">
        <v>782</v>
      </c>
      <c r="B783" s="47" t="s">
        <v>3915</v>
      </c>
      <c r="C783" s="45" t="s">
        <v>5337</v>
      </c>
      <c r="D783" s="47" t="s">
        <v>3916</v>
      </c>
      <c r="E783" s="46">
        <v>1</v>
      </c>
      <c r="F783" s="52">
        <v>782</v>
      </c>
      <c r="G783" s="47" t="s">
        <v>1067</v>
      </c>
      <c r="H783" s="44" t="s">
        <v>1406</v>
      </c>
    </row>
    <row r="784" spans="1:8" x14ac:dyDescent="0.25">
      <c r="A784" s="40">
        <v>783</v>
      </c>
      <c r="B784" s="47" t="s">
        <v>3917</v>
      </c>
      <c r="C784" s="45" t="s">
        <v>5338</v>
      </c>
      <c r="D784" s="47" t="s">
        <v>3918</v>
      </c>
      <c r="E784" s="46">
        <v>1</v>
      </c>
      <c r="F784" s="52">
        <v>783</v>
      </c>
      <c r="G784" s="47" t="s">
        <v>1067</v>
      </c>
      <c r="H784" s="44" t="s">
        <v>1406</v>
      </c>
    </row>
    <row r="785" spans="1:8" x14ac:dyDescent="0.25">
      <c r="A785" s="40">
        <v>784</v>
      </c>
      <c r="B785" s="47" t="s">
        <v>3919</v>
      </c>
      <c r="C785" s="45" t="s">
        <v>5339</v>
      </c>
      <c r="D785" s="47" t="s">
        <v>3920</v>
      </c>
      <c r="E785" s="46">
        <v>1</v>
      </c>
      <c r="F785" s="52">
        <v>784</v>
      </c>
      <c r="G785" s="47" t="s">
        <v>1067</v>
      </c>
      <c r="H785" s="44" t="s">
        <v>1406</v>
      </c>
    </row>
    <row r="786" spans="1:8" x14ac:dyDescent="0.25">
      <c r="A786" s="40">
        <v>785</v>
      </c>
      <c r="B786" s="47" t="s">
        <v>3921</v>
      </c>
      <c r="C786" s="45" t="s">
        <v>5340</v>
      </c>
      <c r="D786" s="47" t="s">
        <v>3922</v>
      </c>
      <c r="E786" s="46">
        <v>1</v>
      </c>
      <c r="F786" s="52">
        <v>785</v>
      </c>
      <c r="G786" s="47" t="s">
        <v>1067</v>
      </c>
      <c r="H786" s="44" t="s">
        <v>1406</v>
      </c>
    </row>
    <row r="787" spans="1:8" x14ac:dyDescent="0.25">
      <c r="A787" s="40">
        <v>786</v>
      </c>
      <c r="B787" s="47" t="s">
        <v>3923</v>
      </c>
      <c r="C787" s="45" t="s">
        <v>5341</v>
      </c>
      <c r="D787" s="47" t="s">
        <v>3924</v>
      </c>
      <c r="E787" s="46">
        <v>1</v>
      </c>
      <c r="F787" s="52">
        <v>786</v>
      </c>
      <c r="G787" s="47" t="s">
        <v>1067</v>
      </c>
      <c r="H787" s="44" t="s">
        <v>1406</v>
      </c>
    </row>
    <row r="788" spans="1:8" x14ac:dyDescent="0.25">
      <c r="A788" s="40">
        <v>787</v>
      </c>
      <c r="B788" s="47" t="s">
        <v>3925</v>
      </c>
      <c r="C788" s="45" t="s">
        <v>5342</v>
      </c>
      <c r="D788" s="47" t="s">
        <v>3926</v>
      </c>
      <c r="E788" s="46">
        <v>1</v>
      </c>
      <c r="F788" s="52">
        <v>787</v>
      </c>
      <c r="G788" s="47" t="s">
        <v>1067</v>
      </c>
      <c r="H788" s="44" t="s">
        <v>1406</v>
      </c>
    </row>
    <row r="789" spans="1:8" x14ac:dyDescent="0.25">
      <c r="A789" s="40">
        <v>788</v>
      </c>
      <c r="B789" s="47" t="s">
        <v>3927</v>
      </c>
      <c r="C789" s="45" t="s">
        <v>5343</v>
      </c>
      <c r="D789" s="47" t="s">
        <v>3928</v>
      </c>
      <c r="E789" s="46">
        <v>1</v>
      </c>
      <c r="F789" s="52">
        <v>788</v>
      </c>
      <c r="G789" s="47" t="s">
        <v>1067</v>
      </c>
      <c r="H789" s="44" t="s">
        <v>1406</v>
      </c>
    </row>
    <row r="790" spans="1:8" x14ac:dyDescent="0.25">
      <c r="A790" s="40">
        <v>789</v>
      </c>
      <c r="B790" s="47" t="s">
        <v>1119</v>
      </c>
      <c r="C790" s="45" t="s">
        <v>5403</v>
      </c>
      <c r="D790" s="47" t="s">
        <v>1120</v>
      </c>
      <c r="E790" s="46">
        <v>1</v>
      </c>
      <c r="F790" s="52">
        <v>789</v>
      </c>
      <c r="G790" s="47" t="s">
        <v>1067</v>
      </c>
      <c r="H790" s="44" t="s">
        <v>1406</v>
      </c>
    </row>
    <row r="791" spans="1:8" x14ac:dyDescent="0.25">
      <c r="A791" s="40">
        <v>790</v>
      </c>
      <c r="B791" s="47" t="s">
        <v>3429</v>
      </c>
      <c r="C791" s="45" t="s">
        <v>4834</v>
      </c>
      <c r="D791" s="47" t="s">
        <v>3430</v>
      </c>
      <c r="E791" s="46">
        <v>1</v>
      </c>
      <c r="F791" s="52">
        <v>790</v>
      </c>
      <c r="G791" s="47" t="s">
        <v>4142</v>
      </c>
      <c r="H791" s="44" t="s">
        <v>4143</v>
      </c>
    </row>
    <row r="792" spans="1:8" x14ac:dyDescent="0.25">
      <c r="A792" s="40">
        <v>791</v>
      </c>
      <c r="B792" s="47" t="s">
        <v>3431</v>
      </c>
      <c r="C792" s="45" t="s">
        <v>4835</v>
      </c>
      <c r="D792" s="47" t="s">
        <v>3432</v>
      </c>
      <c r="E792" s="46">
        <v>1</v>
      </c>
      <c r="F792" s="52">
        <v>791</v>
      </c>
      <c r="G792" s="47" t="s">
        <v>4142</v>
      </c>
      <c r="H792" s="44" t="s">
        <v>4143</v>
      </c>
    </row>
    <row r="793" spans="1:8" x14ac:dyDescent="0.25">
      <c r="A793" s="40">
        <v>792</v>
      </c>
      <c r="B793" s="47" t="s">
        <v>3433</v>
      </c>
      <c r="C793" s="45" t="s">
        <v>4836</v>
      </c>
      <c r="D793" s="47" t="s">
        <v>3434</v>
      </c>
      <c r="E793" s="46">
        <v>1</v>
      </c>
      <c r="F793" s="52">
        <v>792</v>
      </c>
      <c r="G793" s="47" t="s">
        <v>4142</v>
      </c>
      <c r="H793" s="44" t="s">
        <v>4143</v>
      </c>
    </row>
    <row r="794" spans="1:8" x14ac:dyDescent="0.25">
      <c r="A794" s="40">
        <v>793</v>
      </c>
      <c r="B794" s="47" t="s">
        <v>3435</v>
      </c>
      <c r="C794" s="45" t="s">
        <v>4837</v>
      </c>
      <c r="D794" s="47" t="s">
        <v>3436</v>
      </c>
      <c r="E794" s="46">
        <v>1</v>
      </c>
      <c r="F794" s="52">
        <v>793</v>
      </c>
      <c r="G794" s="47" t="s">
        <v>4142</v>
      </c>
      <c r="H794" s="44" t="s">
        <v>4143</v>
      </c>
    </row>
    <row r="795" spans="1:8" x14ac:dyDescent="0.25">
      <c r="A795" s="40">
        <v>794</v>
      </c>
      <c r="B795" s="47" t="s">
        <v>1121</v>
      </c>
      <c r="C795" s="45" t="s">
        <v>4838</v>
      </c>
      <c r="D795" s="47" t="s">
        <v>1122</v>
      </c>
      <c r="E795" s="46">
        <v>1</v>
      </c>
      <c r="F795" s="52">
        <v>794</v>
      </c>
      <c r="G795" s="47" t="s">
        <v>1123</v>
      </c>
      <c r="H795" s="44" t="s">
        <v>1407</v>
      </c>
    </row>
    <row r="796" spans="1:8" x14ac:dyDescent="0.25">
      <c r="A796" s="40">
        <v>795</v>
      </c>
      <c r="B796" s="47" t="s">
        <v>1124</v>
      </c>
      <c r="C796" s="45" t="s">
        <v>4839</v>
      </c>
      <c r="D796" s="47" t="s">
        <v>1125</v>
      </c>
      <c r="E796" s="46">
        <v>1</v>
      </c>
      <c r="F796" s="52">
        <v>795</v>
      </c>
      <c r="G796" s="47" t="s">
        <v>1123</v>
      </c>
      <c r="H796" s="44" t="s">
        <v>1407</v>
      </c>
    </row>
    <row r="797" spans="1:8" x14ac:dyDescent="0.25">
      <c r="A797" s="40">
        <v>796</v>
      </c>
      <c r="B797" s="47" t="s">
        <v>1126</v>
      </c>
      <c r="C797" s="45" t="s">
        <v>4840</v>
      </c>
      <c r="D797" s="47" t="s">
        <v>1127</v>
      </c>
      <c r="E797" s="46">
        <v>2</v>
      </c>
      <c r="F797" s="52">
        <v>796</v>
      </c>
      <c r="G797" s="47" t="s">
        <v>1123</v>
      </c>
      <c r="H797" s="44" t="s">
        <v>1407</v>
      </c>
    </row>
    <row r="798" spans="1:8" x14ac:dyDescent="0.25">
      <c r="A798" s="40">
        <v>797</v>
      </c>
      <c r="B798" s="47" t="s">
        <v>1128</v>
      </c>
      <c r="C798" s="45" t="s">
        <v>4841</v>
      </c>
      <c r="D798" s="47" t="s">
        <v>1129</v>
      </c>
      <c r="E798" s="46">
        <v>2</v>
      </c>
      <c r="F798" s="52">
        <v>797</v>
      </c>
      <c r="G798" s="47" t="s">
        <v>1123</v>
      </c>
      <c r="H798" s="44" t="s">
        <v>1407</v>
      </c>
    </row>
    <row r="799" spans="1:8" x14ac:dyDescent="0.25">
      <c r="A799" s="40">
        <v>798</v>
      </c>
      <c r="B799" s="47" t="s">
        <v>1131</v>
      </c>
      <c r="C799" s="45" t="s">
        <v>4842</v>
      </c>
      <c r="D799" s="47" t="s">
        <v>1132</v>
      </c>
      <c r="E799" s="46">
        <v>1</v>
      </c>
      <c r="F799" s="52">
        <v>798</v>
      </c>
      <c r="G799" s="47" t="s">
        <v>1123</v>
      </c>
      <c r="H799" s="44" t="s">
        <v>1407</v>
      </c>
    </row>
    <row r="800" spans="1:8" x14ac:dyDescent="0.25">
      <c r="A800" s="40">
        <v>799</v>
      </c>
      <c r="B800" s="47" t="s">
        <v>1133</v>
      </c>
      <c r="C800" s="45" t="s">
        <v>4843</v>
      </c>
      <c r="D800" s="47" t="s">
        <v>1134</v>
      </c>
      <c r="E800" s="46">
        <v>1</v>
      </c>
      <c r="F800" s="52">
        <v>799</v>
      </c>
      <c r="G800" s="47" t="s">
        <v>1123</v>
      </c>
      <c r="H800" s="44" t="s">
        <v>1407</v>
      </c>
    </row>
    <row r="801" spans="1:8" x14ac:dyDescent="0.25">
      <c r="A801" s="40">
        <v>800</v>
      </c>
      <c r="B801" s="47" t="s">
        <v>1136</v>
      </c>
      <c r="C801" s="45" t="s">
        <v>5265</v>
      </c>
      <c r="D801" s="47" t="s">
        <v>1137</v>
      </c>
      <c r="E801" s="46">
        <v>1</v>
      </c>
      <c r="F801" s="52">
        <v>800</v>
      </c>
      <c r="G801" s="47" t="s">
        <v>1123</v>
      </c>
      <c r="H801" s="44" t="s">
        <v>1407</v>
      </c>
    </row>
    <row r="802" spans="1:8" x14ac:dyDescent="0.25">
      <c r="A802" s="40">
        <v>801</v>
      </c>
      <c r="B802" s="47" t="s">
        <v>1138</v>
      </c>
      <c r="C802" s="45" t="s">
        <v>5301</v>
      </c>
      <c r="D802" s="47" t="s">
        <v>1139</v>
      </c>
      <c r="E802" s="46">
        <v>1</v>
      </c>
      <c r="F802" s="52">
        <v>801</v>
      </c>
      <c r="G802" s="47" t="s">
        <v>1123</v>
      </c>
      <c r="H802" s="44" t="s">
        <v>1407</v>
      </c>
    </row>
    <row r="803" spans="1:8" x14ac:dyDescent="0.25">
      <c r="A803" s="40">
        <v>802</v>
      </c>
      <c r="B803" s="47" t="s">
        <v>1140</v>
      </c>
      <c r="C803" s="45" t="s">
        <v>5302</v>
      </c>
      <c r="D803" s="47" t="s">
        <v>1141</v>
      </c>
      <c r="E803" s="46">
        <v>1</v>
      </c>
      <c r="F803" s="52">
        <v>802</v>
      </c>
      <c r="G803" s="47" t="s">
        <v>1123</v>
      </c>
      <c r="H803" s="44" t="s">
        <v>1407</v>
      </c>
    </row>
    <row r="804" spans="1:8" x14ac:dyDescent="0.25">
      <c r="A804" s="40">
        <v>803</v>
      </c>
      <c r="B804" s="47" t="s">
        <v>1142</v>
      </c>
      <c r="C804" s="45" t="s">
        <v>5303</v>
      </c>
      <c r="D804" s="47" t="s">
        <v>1143</v>
      </c>
      <c r="E804" s="46">
        <v>1</v>
      </c>
      <c r="F804" s="52">
        <v>803</v>
      </c>
      <c r="G804" s="47" t="s">
        <v>1123</v>
      </c>
      <c r="H804" s="44" t="s">
        <v>1407</v>
      </c>
    </row>
    <row r="805" spans="1:8" x14ac:dyDescent="0.25">
      <c r="A805" s="40">
        <v>804</v>
      </c>
      <c r="B805" s="47" t="s">
        <v>1145</v>
      </c>
      <c r="C805" s="45" t="s">
        <v>5304</v>
      </c>
      <c r="D805" s="47" t="s">
        <v>1146</v>
      </c>
      <c r="E805" s="46">
        <v>2</v>
      </c>
      <c r="F805" s="52">
        <v>804</v>
      </c>
      <c r="G805" s="47" t="s">
        <v>1123</v>
      </c>
      <c r="H805" s="44" t="s">
        <v>1407</v>
      </c>
    </row>
    <row r="806" spans="1:8" x14ac:dyDescent="0.25">
      <c r="A806" s="40">
        <v>805</v>
      </c>
      <c r="B806" s="47" t="s">
        <v>1148</v>
      </c>
      <c r="C806" s="45" t="s">
        <v>5358</v>
      </c>
      <c r="D806" s="47" t="s">
        <v>1149</v>
      </c>
      <c r="E806" s="46">
        <v>2</v>
      </c>
      <c r="F806" s="52">
        <v>805</v>
      </c>
      <c r="G806" s="47" t="s">
        <v>1123</v>
      </c>
      <c r="H806" s="44" t="s">
        <v>1407</v>
      </c>
    </row>
    <row r="807" spans="1:8" x14ac:dyDescent="0.25">
      <c r="A807" s="40">
        <v>806</v>
      </c>
      <c r="B807" s="47" t="s">
        <v>3655</v>
      </c>
      <c r="C807" s="45" t="s">
        <v>4995</v>
      </c>
      <c r="D807" s="47" t="s">
        <v>3656</v>
      </c>
      <c r="E807" s="46">
        <v>1</v>
      </c>
      <c r="F807" s="52">
        <v>806</v>
      </c>
      <c r="G807" s="47" t="s">
        <v>4220</v>
      </c>
      <c r="H807" s="44" t="s">
        <v>4221</v>
      </c>
    </row>
    <row r="808" spans="1:8" x14ac:dyDescent="0.25">
      <c r="A808" s="40">
        <v>807</v>
      </c>
      <c r="B808" s="47" t="s">
        <v>1150</v>
      </c>
      <c r="C808" s="45" t="s">
        <v>5190</v>
      </c>
      <c r="D808" s="47" t="s">
        <v>1151</v>
      </c>
      <c r="E808" s="46">
        <v>2</v>
      </c>
      <c r="F808" s="52">
        <v>807</v>
      </c>
      <c r="G808" s="47" t="s">
        <v>1152</v>
      </c>
      <c r="H808" s="44" t="s">
        <v>1408</v>
      </c>
    </row>
    <row r="809" spans="1:8" x14ac:dyDescent="0.25">
      <c r="A809" s="40">
        <v>808</v>
      </c>
      <c r="B809" s="47" t="s">
        <v>3537</v>
      </c>
      <c r="C809" s="45" t="s">
        <v>4920</v>
      </c>
      <c r="D809" s="47" t="s">
        <v>3538</v>
      </c>
      <c r="E809" s="46">
        <v>1</v>
      </c>
      <c r="F809" s="52">
        <v>808</v>
      </c>
      <c r="G809" s="47" t="s">
        <v>4196</v>
      </c>
      <c r="H809" s="44" t="s">
        <v>4197</v>
      </c>
    </row>
    <row r="810" spans="1:8" x14ac:dyDescent="0.25">
      <c r="A810" s="40">
        <v>809</v>
      </c>
      <c r="B810" s="47" t="s">
        <v>3437</v>
      </c>
      <c r="C810" s="45" t="s">
        <v>4844</v>
      </c>
      <c r="D810" s="47" t="s">
        <v>3438</v>
      </c>
      <c r="E810" s="46">
        <v>1</v>
      </c>
      <c r="F810" s="52">
        <v>809</v>
      </c>
      <c r="G810" s="47" t="s">
        <v>4144</v>
      </c>
      <c r="H810" s="44" t="s">
        <v>4145</v>
      </c>
    </row>
    <row r="811" spans="1:8" x14ac:dyDescent="0.25">
      <c r="A811" s="40">
        <v>810</v>
      </c>
      <c r="B811" s="47" t="s">
        <v>3439</v>
      </c>
      <c r="C811" s="45" t="s">
        <v>4845</v>
      </c>
      <c r="D811" s="47" t="s">
        <v>3440</v>
      </c>
      <c r="E811" s="46">
        <v>1</v>
      </c>
      <c r="F811" s="52">
        <v>810</v>
      </c>
      <c r="G811" s="47" t="s">
        <v>4146</v>
      </c>
      <c r="H811" s="44" t="s">
        <v>4147</v>
      </c>
    </row>
    <row r="812" spans="1:8" x14ac:dyDescent="0.25">
      <c r="A812" s="40">
        <v>811</v>
      </c>
      <c r="B812" s="47" t="s">
        <v>1153</v>
      </c>
      <c r="C812" s="45" t="s">
        <v>4846</v>
      </c>
      <c r="D812" s="47" t="s">
        <v>1154</v>
      </c>
      <c r="E812" s="46">
        <v>4</v>
      </c>
      <c r="F812" s="52">
        <v>811</v>
      </c>
      <c r="G812" s="47" t="s">
        <v>1155</v>
      </c>
      <c r="H812" s="44" t="s">
        <v>1409</v>
      </c>
    </row>
    <row r="813" spans="1:8" x14ac:dyDescent="0.25">
      <c r="A813" s="40">
        <v>812</v>
      </c>
      <c r="B813" s="47" t="s">
        <v>1156</v>
      </c>
      <c r="C813" s="45" t="s">
        <v>5311</v>
      </c>
      <c r="D813" s="47" t="s">
        <v>380</v>
      </c>
      <c r="E813" s="46">
        <v>4</v>
      </c>
      <c r="F813" s="52">
        <v>812</v>
      </c>
      <c r="G813" s="47" t="s">
        <v>1155</v>
      </c>
      <c r="H813" s="44" t="s">
        <v>1409</v>
      </c>
    </row>
    <row r="814" spans="1:8" x14ac:dyDescent="0.25">
      <c r="A814" s="40">
        <v>813</v>
      </c>
      <c r="B814" s="47" t="s">
        <v>1157</v>
      </c>
      <c r="C814" s="45" t="s">
        <v>4847</v>
      </c>
      <c r="D814" s="47" t="s">
        <v>1158</v>
      </c>
      <c r="E814" s="46">
        <v>2</v>
      </c>
      <c r="F814" s="52">
        <v>813</v>
      </c>
      <c r="G814" s="47" t="s">
        <v>1159</v>
      </c>
      <c r="H814" s="44" t="s">
        <v>1410</v>
      </c>
    </row>
    <row r="815" spans="1:8" x14ac:dyDescent="0.25">
      <c r="A815" s="40">
        <v>814</v>
      </c>
      <c r="B815" s="47" t="s">
        <v>3441</v>
      </c>
      <c r="C815" s="45" t="s">
        <v>4848</v>
      </c>
      <c r="D815" s="47" t="s">
        <v>3442</v>
      </c>
      <c r="E815" s="46">
        <v>1</v>
      </c>
      <c r="F815" s="52">
        <v>814</v>
      </c>
      <c r="G815" s="47" t="s">
        <v>4148</v>
      </c>
      <c r="H815" s="44" t="s">
        <v>4149</v>
      </c>
    </row>
    <row r="816" spans="1:8" x14ac:dyDescent="0.25">
      <c r="A816" s="40">
        <v>815</v>
      </c>
      <c r="B816" s="47" t="s">
        <v>1161</v>
      </c>
      <c r="C816" s="45" t="s">
        <v>4849</v>
      </c>
      <c r="D816" s="47" t="s">
        <v>1162</v>
      </c>
      <c r="E816" s="46">
        <v>1</v>
      </c>
      <c r="F816" s="52">
        <v>815</v>
      </c>
      <c r="G816" s="47" t="s">
        <v>1160</v>
      </c>
      <c r="H816" s="44" t="s">
        <v>1411</v>
      </c>
    </row>
    <row r="817" spans="1:8" x14ac:dyDescent="0.25">
      <c r="A817" s="40">
        <v>816</v>
      </c>
      <c r="B817" s="47" t="s">
        <v>1163</v>
      </c>
      <c r="C817" s="45" t="s">
        <v>4850</v>
      </c>
      <c r="D817" s="47" t="s">
        <v>1164</v>
      </c>
      <c r="E817" s="46">
        <v>1</v>
      </c>
      <c r="F817" s="52">
        <v>816</v>
      </c>
      <c r="G817" s="47" t="s">
        <v>1160</v>
      </c>
      <c r="H817" s="44" t="s">
        <v>1411</v>
      </c>
    </row>
    <row r="818" spans="1:8" x14ac:dyDescent="0.25">
      <c r="A818" s="40">
        <v>817</v>
      </c>
      <c r="B818" s="47" t="s">
        <v>1165</v>
      </c>
      <c r="C818" s="45" t="s">
        <v>4851</v>
      </c>
      <c r="D818" s="47" t="s">
        <v>1166</v>
      </c>
      <c r="E818" s="46">
        <v>2</v>
      </c>
      <c r="F818" s="52">
        <v>817</v>
      </c>
      <c r="G818" s="47" t="s">
        <v>1167</v>
      </c>
      <c r="H818" s="44" t="s">
        <v>1412</v>
      </c>
    </row>
    <row r="819" spans="1:8" x14ac:dyDescent="0.25">
      <c r="A819" s="40">
        <v>818</v>
      </c>
      <c r="B819" s="47" t="s">
        <v>3443</v>
      </c>
      <c r="C819" s="45" t="s">
        <v>4852</v>
      </c>
      <c r="D819" s="47" t="s">
        <v>3444</v>
      </c>
      <c r="E819" s="46">
        <v>1</v>
      </c>
      <c r="F819" s="52">
        <v>818</v>
      </c>
      <c r="G819" s="47" t="s">
        <v>1167</v>
      </c>
      <c r="H819" s="44" t="s">
        <v>1412</v>
      </c>
    </row>
    <row r="820" spans="1:8" x14ac:dyDescent="0.25">
      <c r="A820" s="40">
        <v>819</v>
      </c>
      <c r="B820" s="47" t="s">
        <v>1168</v>
      </c>
      <c r="C820" s="45" t="s">
        <v>4853</v>
      </c>
      <c r="D820" s="47" t="s">
        <v>593</v>
      </c>
      <c r="E820" s="46">
        <v>1</v>
      </c>
      <c r="F820" s="52">
        <v>819</v>
      </c>
      <c r="G820" s="47" t="s">
        <v>1167</v>
      </c>
      <c r="H820" s="44" t="s">
        <v>1412</v>
      </c>
    </row>
    <row r="821" spans="1:8" x14ac:dyDescent="0.25">
      <c r="A821" s="40">
        <v>820</v>
      </c>
      <c r="B821" s="47" t="s">
        <v>1169</v>
      </c>
      <c r="C821" s="45" t="s">
        <v>4854</v>
      </c>
      <c r="D821" s="47" t="s">
        <v>1170</v>
      </c>
      <c r="E821" s="46">
        <v>1</v>
      </c>
      <c r="F821" s="52">
        <v>820</v>
      </c>
      <c r="G821" s="47" t="s">
        <v>1171</v>
      </c>
      <c r="H821" s="44" t="s">
        <v>1413</v>
      </c>
    </row>
    <row r="822" spans="1:8" x14ac:dyDescent="0.25">
      <c r="A822" s="40">
        <v>821</v>
      </c>
      <c r="B822" s="47" t="s">
        <v>1172</v>
      </c>
      <c r="C822" s="45" t="s">
        <v>5398</v>
      </c>
      <c r="D822" s="47" t="s">
        <v>1173</v>
      </c>
      <c r="E822" s="46">
        <v>1</v>
      </c>
      <c r="F822" s="52">
        <v>821</v>
      </c>
      <c r="G822" s="47" t="s">
        <v>1171</v>
      </c>
      <c r="H822" s="44" t="s">
        <v>1413</v>
      </c>
    </row>
    <row r="823" spans="1:8" x14ac:dyDescent="0.25">
      <c r="A823" s="40">
        <v>822</v>
      </c>
      <c r="B823" s="47" t="s">
        <v>3445</v>
      </c>
      <c r="C823" s="45" t="s">
        <v>4855</v>
      </c>
      <c r="D823" s="47" t="s">
        <v>3446</v>
      </c>
      <c r="E823" s="46">
        <v>1</v>
      </c>
      <c r="F823" s="52">
        <v>822</v>
      </c>
      <c r="G823" s="47" t="s">
        <v>4150</v>
      </c>
      <c r="H823" s="44" t="s">
        <v>4151</v>
      </c>
    </row>
    <row r="824" spans="1:8" x14ac:dyDescent="0.25">
      <c r="A824" s="40">
        <v>823</v>
      </c>
      <c r="B824" s="47" t="s">
        <v>1174</v>
      </c>
      <c r="C824" s="45" t="s">
        <v>4856</v>
      </c>
      <c r="D824" s="47" t="s">
        <v>1175</v>
      </c>
      <c r="E824" s="46">
        <v>2</v>
      </c>
      <c r="F824" s="52">
        <v>823</v>
      </c>
      <c r="G824" s="47" t="s">
        <v>1176</v>
      </c>
      <c r="H824" s="44" t="s">
        <v>1414</v>
      </c>
    </row>
    <row r="825" spans="1:8" x14ac:dyDescent="0.25">
      <c r="A825" s="40">
        <v>824</v>
      </c>
      <c r="B825" s="47" t="s">
        <v>1177</v>
      </c>
      <c r="C825" s="45" t="s">
        <v>5352</v>
      </c>
      <c r="D825" s="47" t="s">
        <v>1178</v>
      </c>
      <c r="E825" s="46">
        <v>4</v>
      </c>
      <c r="F825" s="52">
        <v>824</v>
      </c>
      <c r="G825" s="47" t="s">
        <v>1176</v>
      </c>
      <c r="H825" s="44" t="s">
        <v>1414</v>
      </c>
    </row>
    <row r="826" spans="1:8" x14ac:dyDescent="0.25">
      <c r="A826" s="40">
        <v>825</v>
      </c>
      <c r="B826" s="47" t="s">
        <v>3447</v>
      </c>
      <c r="C826" s="45" t="s">
        <v>4857</v>
      </c>
      <c r="D826" s="47" t="s">
        <v>3448</v>
      </c>
      <c r="E826" s="46">
        <v>1</v>
      </c>
      <c r="F826" s="52">
        <v>825</v>
      </c>
      <c r="G826" s="47" t="s">
        <v>4152</v>
      </c>
      <c r="H826" s="44" t="s">
        <v>4153</v>
      </c>
    </row>
    <row r="827" spans="1:8" x14ac:dyDescent="0.25">
      <c r="A827" s="40">
        <v>826</v>
      </c>
      <c r="B827" s="47" t="s">
        <v>4005</v>
      </c>
      <c r="C827" s="45" t="s">
        <v>5441</v>
      </c>
      <c r="D827" s="47" t="s">
        <v>4006</v>
      </c>
      <c r="E827" s="46">
        <v>1</v>
      </c>
      <c r="F827" s="52">
        <v>826</v>
      </c>
      <c r="G827" s="47" t="s">
        <v>4287</v>
      </c>
      <c r="H827" s="44" t="s">
        <v>4288</v>
      </c>
    </row>
    <row r="828" spans="1:8" x14ac:dyDescent="0.25">
      <c r="A828" s="40">
        <v>827</v>
      </c>
      <c r="B828" s="47" t="s">
        <v>1179</v>
      </c>
      <c r="C828" s="45" t="s">
        <v>4858</v>
      </c>
      <c r="D828" s="47" t="s">
        <v>1180</v>
      </c>
      <c r="E828" s="46">
        <v>2</v>
      </c>
      <c r="F828" s="52">
        <v>827</v>
      </c>
      <c r="G828" s="47" t="s">
        <v>1181</v>
      </c>
      <c r="H828" s="44" t="s">
        <v>1415</v>
      </c>
    </row>
    <row r="829" spans="1:8" x14ac:dyDescent="0.25">
      <c r="A829" s="40">
        <v>828</v>
      </c>
      <c r="B829" s="47" t="s">
        <v>1182</v>
      </c>
      <c r="C829" s="45" t="s">
        <v>4859</v>
      </c>
      <c r="D829" s="47" t="s">
        <v>1183</v>
      </c>
      <c r="E829" s="46">
        <v>2</v>
      </c>
      <c r="F829" s="52">
        <v>828</v>
      </c>
      <c r="G829" s="47" t="s">
        <v>1181</v>
      </c>
      <c r="H829" s="44" t="s">
        <v>1415</v>
      </c>
    </row>
    <row r="830" spans="1:8" x14ac:dyDescent="0.25">
      <c r="A830" s="40">
        <v>829</v>
      </c>
      <c r="B830" s="47" t="s">
        <v>1184</v>
      </c>
      <c r="C830" s="45" t="s">
        <v>4899</v>
      </c>
      <c r="D830" s="47" t="s">
        <v>1185</v>
      </c>
      <c r="E830" s="46">
        <v>2</v>
      </c>
      <c r="F830" s="52">
        <v>829</v>
      </c>
      <c r="G830" s="47" t="s">
        <v>1181</v>
      </c>
      <c r="H830" s="44" t="s">
        <v>1415</v>
      </c>
    </row>
    <row r="831" spans="1:8" x14ac:dyDescent="0.25">
      <c r="A831" s="40">
        <v>830</v>
      </c>
      <c r="B831" s="47" t="s">
        <v>1186</v>
      </c>
      <c r="C831" s="45" t="s">
        <v>5098</v>
      </c>
      <c r="D831" s="47" t="s">
        <v>1187</v>
      </c>
      <c r="E831" s="46">
        <v>2</v>
      </c>
      <c r="F831" s="52">
        <v>830</v>
      </c>
      <c r="G831" s="47" t="s">
        <v>1181</v>
      </c>
      <c r="H831" s="44" t="s">
        <v>1415</v>
      </c>
    </row>
    <row r="832" spans="1:8" x14ac:dyDescent="0.25">
      <c r="A832" s="40">
        <v>831</v>
      </c>
      <c r="B832" s="47" t="s">
        <v>1188</v>
      </c>
      <c r="C832" s="45" t="s">
        <v>5099</v>
      </c>
      <c r="D832" s="47" t="s">
        <v>1189</v>
      </c>
      <c r="E832" s="46">
        <v>2</v>
      </c>
      <c r="F832" s="52">
        <v>831</v>
      </c>
      <c r="G832" s="47" t="s">
        <v>1181</v>
      </c>
      <c r="H832" s="44" t="s">
        <v>1415</v>
      </c>
    </row>
    <row r="833" spans="1:8" x14ac:dyDescent="0.25">
      <c r="A833" s="40">
        <v>832</v>
      </c>
      <c r="B833" s="47" t="s">
        <v>1190</v>
      </c>
      <c r="C833" s="45" t="s">
        <v>5100</v>
      </c>
      <c r="D833" s="47" t="s">
        <v>1191</v>
      </c>
      <c r="E833" s="46">
        <v>2</v>
      </c>
      <c r="F833" s="52">
        <v>832</v>
      </c>
      <c r="G833" s="47" t="s">
        <v>1181</v>
      </c>
      <c r="H833" s="44" t="s">
        <v>1415</v>
      </c>
    </row>
    <row r="834" spans="1:8" x14ac:dyDescent="0.25">
      <c r="A834" s="40">
        <v>833</v>
      </c>
      <c r="B834" s="47" t="s">
        <v>1192</v>
      </c>
      <c r="C834" s="45" t="s">
        <v>5159</v>
      </c>
      <c r="D834" s="47" t="s">
        <v>1193</v>
      </c>
      <c r="E834" s="46">
        <v>1</v>
      </c>
      <c r="F834" s="52">
        <v>833</v>
      </c>
      <c r="G834" s="47" t="s">
        <v>1181</v>
      </c>
      <c r="H834" s="44" t="s">
        <v>1415</v>
      </c>
    </row>
    <row r="835" spans="1:8" x14ac:dyDescent="0.25">
      <c r="A835" s="40">
        <v>834</v>
      </c>
      <c r="B835" s="47" t="s">
        <v>3883</v>
      </c>
      <c r="C835" s="45" t="s">
        <v>5315</v>
      </c>
      <c r="D835" s="47" t="s">
        <v>3884</v>
      </c>
      <c r="E835" s="46">
        <v>1</v>
      </c>
      <c r="F835" s="52">
        <v>834</v>
      </c>
      <c r="G835" s="47" t="s">
        <v>1181</v>
      </c>
      <c r="H835" s="44" t="s">
        <v>1415</v>
      </c>
    </row>
    <row r="836" spans="1:8" x14ac:dyDescent="0.25">
      <c r="A836" s="40">
        <v>835</v>
      </c>
      <c r="B836" s="47" t="s">
        <v>3449</v>
      </c>
      <c r="C836" s="45" t="s">
        <v>4860</v>
      </c>
      <c r="D836" s="47" t="s">
        <v>3450</v>
      </c>
      <c r="E836" s="46">
        <v>1</v>
      </c>
      <c r="F836" s="52">
        <v>835</v>
      </c>
      <c r="G836" s="47" t="s">
        <v>4154</v>
      </c>
      <c r="H836" s="44" t="s">
        <v>4155</v>
      </c>
    </row>
    <row r="837" spans="1:8" x14ac:dyDescent="0.25">
      <c r="A837" s="40">
        <v>836</v>
      </c>
      <c r="B837" s="47" t="s">
        <v>3451</v>
      </c>
      <c r="C837" s="45" t="s">
        <v>4861</v>
      </c>
      <c r="D837" s="47" t="s">
        <v>3452</v>
      </c>
      <c r="E837" s="46">
        <v>1</v>
      </c>
      <c r="F837" s="52">
        <v>836</v>
      </c>
      <c r="G837" s="47" t="s">
        <v>4156</v>
      </c>
      <c r="H837" s="44" t="s">
        <v>4157</v>
      </c>
    </row>
    <row r="838" spans="1:8" x14ac:dyDescent="0.25">
      <c r="A838" s="40">
        <v>837</v>
      </c>
      <c r="B838" s="47" t="s">
        <v>1194</v>
      </c>
      <c r="C838" s="45" t="s">
        <v>5160</v>
      </c>
      <c r="D838" s="47" t="s">
        <v>1195</v>
      </c>
      <c r="E838" s="46">
        <v>1</v>
      </c>
      <c r="F838" s="52">
        <v>837</v>
      </c>
      <c r="G838" s="47" t="s">
        <v>1196</v>
      </c>
      <c r="H838" s="44" t="s">
        <v>1416</v>
      </c>
    </row>
    <row r="839" spans="1:8" x14ac:dyDescent="0.25">
      <c r="A839" s="40">
        <v>838</v>
      </c>
      <c r="B839" s="47" t="s">
        <v>1197</v>
      </c>
      <c r="C839" s="45" t="s">
        <v>5292</v>
      </c>
      <c r="D839" s="47" t="s">
        <v>1198</v>
      </c>
      <c r="E839" s="46">
        <v>1</v>
      </c>
      <c r="F839" s="52">
        <v>838</v>
      </c>
      <c r="G839" s="47" t="s">
        <v>1196</v>
      </c>
      <c r="H839" s="44" t="s">
        <v>1416</v>
      </c>
    </row>
    <row r="840" spans="1:8" x14ac:dyDescent="0.25">
      <c r="A840" s="40">
        <v>839</v>
      </c>
      <c r="B840" s="47" t="s">
        <v>3974</v>
      </c>
      <c r="C840" s="45" t="s">
        <v>5426</v>
      </c>
      <c r="D840" s="47" t="s">
        <v>3975</v>
      </c>
      <c r="E840" s="46">
        <v>1</v>
      </c>
      <c r="F840" s="52">
        <v>839</v>
      </c>
      <c r="G840" s="47" t="s">
        <v>1196</v>
      </c>
      <c r="H840" s="44" t="s">
        <v>1416</v>
      </c>
    </row>
    <row r="841" spans="1:8" x14ac:dyDescent="0.25">
      <c r="A841" s="40">
        <v>840</v>
      </c>
      <c r="B841" s="47" t="s">
        <v>3453</v>
      </c>
      <c r="C841" s="45" t="s">
        <v>4862</v>
      </c>
      <c r="D841" s="47" t="s">
        <v>3454</v>
      </c>
      <c r="E841" s="46">
        <v>1</v>
      </c>
      <c r="F841" s="52">
        <v>840</v>
      </c>
      <c r="G841" s="47" t="s">
        <v>4158</v>
      </c>
      <c r="H841" s="44" t="s">
        <v>4159</v>
      </c>
    </row>
    <row r="842" spans="1:8" x14ac:dyDescent="0.25">
      <c r="A842" s="40">
        <v>841</v>
      </c>
      <c r="B842" s="47" t="s">
        <v>1199</v>
      </c>
      <c r="C842" s="45" t="s">
        <v>4863</v>
      </c>
      <c r="D842" s="47" t="s">
        <v>1200</v>
      </c>
      <c r="E842" s="46">
        <v>2</v>
      </c>
      <c r="F842" s="52">
        <v>841</v>
      </c>
      <c r="G842" s="47" t="s">
        <v>1201</v>
      </c>
      <c r="H842" s="44" t="s">
        <v>1417</v>
      </c>
    </row>
    <row r="843" spans="1:8" x14ac:dyDescent="0.25">
      <c r="A843" s="40">
        <v>842</v>
      </c>
      <c r="B843" s="47" t="s">
        <v>1202</v>
      </c>
      <c r="C843" s="45" t="s">
        <v>4886</v>
      </c>
      <c r="D843" s="47" t="s">
        <v>1203</v>
      </c>
      <c r="E843" s="46">
        <v>2</v>
      </c>
      <c r="F843" s="52">
        <v>842</v>
      </c>
      <c r="G843" s="47" t="s">
        <v>1201</v>
      </c>
      <c r="H843" s="44" t="s">
        <v>1417</v>
      </c>
    </row>
    <row r="844" spans="1:8" x14ac:dyDescent="0.25">
      <c r="A844" s="40">
        <v>843</v>
      </c>
      <c r="B844" s="47" t="s">
        <v>1204</v>
      </c>
      <c r="C844" s="45" t="s">
        <v>4887</v>
      </c>
      <c r="D844" s="47" t="s">
        <v>1205</v>
      </c>
      <c r="E844" s="46">
        <v>2</v>
      </c>
      <c r="F844" s="52">
        <v>843</v>
      </c>
      <c r="G844" s="47" t="s">
        <v>1201</v>
      </c>
      <c r="H844" s="44" t="s">
        <v>1417</v>
      </c>
    </row>
    <row r="845" spans="1:8" x14ac:dyDescent="0.25">
      <c r="A845" s="40">
        <v>844</v>
      </c>
      <c r="B845" s="47" t="s">
        <v>3495</v>
      </c>
      <c r="C845" s="45" t="s">
        <v>4890</v>
      </c>
      <c r="D845" s="47" t="s">
        <v>3496</v>
      </c>
      <c r="E845" s="46">
        <v>1</v>
      </c>
      <c r="F845" s="52">
        <v>844</v>
      </c>
      <c r="G845" s="47" t="s">
        <v>1201</v>
      </c>
      <c r="H845" s="44" t="s">
        <v>1417</v>
      </c>
    </row>
    <row r="846" spans="1:8" x14ac:dyDescent="0.25">
      <c r="A846" s="40">
        <v>845</v>
      </c>
      <c r="B846" s="47" t="s">
        <v>3497</v>
      </c>
      <c r="C846" s="45" t="s">
        <v>4891</v>
      </c>
      <c r="D846" s="47" t="s">
        <v>3498</v>
      </c>
      <c r="E846" s="46">
        <v>1</v>
      </c>
      <c r="F846" s="52">
        <v>845</v>
      </c>
      <c r="G846" s="47" t="s">
        <v>1201</v>
      </c>
      <c r="H846" s="44" t="s">
        <v>1417</v>
      </c>
    </row>
    <row r="847" spans="1:8" x14ac:dyDescent="0.25">
      <c r="A847" s="40">
        <v>846</v>
      </c>
      <c r="B847" s="47" t="s">
        <v>3499</v>
      </c>
      <c r="C847" s="45" t="s">
        <v>4892</v>
      </c>
      <c r="D847" s="47" t="s">
        <v>3500</v>
      </c>
      <c r="E847" s="46">
        <v>1</v>
      </c>
      <c r="F847" s="52">
        <v>846</v>
      </c>
      <c r="G847" s="47" t="s">
        <v>1201</v>
      </c>
      <c r="H847" s="44" t="s">
        <v>1417</v>
      </c>
    </row>
    <row r="848" spans="1:8" x14ac:dyDescent="0.25">
      <c r="A848" s="40">
        <v>847</v>
      </c>
      <c r="B848" s="47" t="s">
        <v>1206</v>
      </c>
      <c r="C848" s="45" t="s">
        <v>5058</v>
      </c>
      <c r="D848" s="47" t="s">
        <v>1207</v>
      </c>
      <c r="E848" s="46">
        <v>1</v>
      </c>
      <c r="F848" s="52">
        <v>847</v>
      </c>
      <c r="G848" s="47" t="s">
        <v>1201</v>
      </c>
      <c r="H848" s="44" t="s">
        <v>1417</v>
      </c>
    </row>
    <row r="849" spans="1:8" x14ac:dyDescent="0.25">
      <c r="A849" s="40">
        <v>848</v>
      </c>
      <c r="B849" s="47" t="s">
        <v>1208</v>
      </c>
      <c r="C849" s="45" t="s">
        <v>5059</v>
      </c>
      <c r="D849" s="47" t="s">
        <v>1209</v>
      </c>
      <c r="E849" s="46">
        <v>2</v>
      </c>
      <c r="F849" s="52">
        <v>848</v>
      </c>
      <c r="G849" s="47" t="s">
        <v>1201</v>
      </c>
      <c r="H849" s="44" t="s">
        <v>1417</v>
      </c>
    </row>
    <row r="850" spans="1:8" x14ac:dyDescent="0.25">
      <c r="A850" s="40">
        <v>849</v>
      </c>
      <c r="B850" s="47" t="s">
        <v>1210</v>
      </c>
      <c r="C850" s="45" t="s">
        <v>5060</v>
      </c>
      <c r="D850" s="47" t="s">
        <v>1211</v>
      </c>
      <c r="E850" s="46">
        <v>1</v>
      </c>
      <c r="F850" s="52">
        <v>849</v>
      </c>
      <c r="G850" s="47" t="s">
        <v>1201</v>
      </c>
      <c r="H850" s="44" t="s">
        <v>1417</v>
      </c>
    </row>
    <row r="851" spans="1:8" x14ac:dyDescent="0.25">
      <c r="A851" s="40">
        <v>850</v>
      </c>
      <c r="B851" s="47" t="s">
        <v>1212</v>
      </c>
      <c r="C851" s="45" t="s">
        <v>5061</v>
      </c>
      <c r="D851" s="47" t="s">
        <v>1213</v>
      </c>
      <c r="E851" s="46">
        <v>2</v>
      </c>
      <c r="F851" s="52">
        <v>850</v>
      </c>
      <c r="G851" s="47" t="s">
        <v>1201</v>
      </c>
      <c r="H851" s="44" t="s">
        <v>1417</v>
      </c>
    </row>
    <row r="852" spans="1:8" x14ac:dyDescent="0.25">
      <c r="A852" s="40">
        <v>851</v>
      </c>
      <c r="B852" s="47" t="s">
        <v>1214</v>
      </c>
      <c r="C852" s="45" t="s">
        <v>5062</v>
      </c>
      <c r="D852" s="47" t="s">
        <v>1215</v>
      </c>
      <c r="E852" s="46">
        <v>1</v>
      </c>
      <c r="F852" s="52">
        <v>851</v>
      </c>
      <c r="G852" s="47" t="s">
        <v>1201</v>
      </c>
      <c r="H852" s="44" t="s">
        <v>1417</v>
      </c>
    </row>
    <row r="853" spans="1:8" x14ac:dyDescent="0.25">
      <c r="A853" s="40">
        <v>852</v>
      </c>
      <c r="B853" s="47" t="s">
        <v>1216</v>
      </c>
      <c r="C853" s="45" t="s">
        <v>5063</v>
      </c>
      <c r="D853" s="47" t="s">
        <v>1217</v>
      </c>
      <c r="E853" s="46">
        <v>2</v>
      </c>
      <c r="F853" s="52">
        <v>852</v>
      </c>
      <c r="G853" s="47" t="s">
        <v>1201</v>
      </c>
      <c r="H853" s="44" t="s">
        <v>1417</v>
      </c>
    </row>
    <row r="854" spans="1:8" x14ac:dyDescent="0.25">
      <c r="A854" s="40">
        <v>853</v>
      </c>
      <c r="B854" s="47" t="s">
        <v>1218</v>
      </c>
      <c r="C854" s="45" t="s">
        <v>5064</v>
      </c>
      <c r="D854" s="47" t="s">
        <v>1219</v>
      </c>
      <c r="E854" s="46">
        <v>2</v>
      </c>
      <c r="F854" s="52">
        <v>853</v>
      </c>
      <c r="G854" s="47" t="s">
        <v>1201</v>
      </c>
      <c r="H854" s="44" t="s">
        <v>1417</v>
      </c>
    </row>
    <row r="855" spans="1:8" x14ac:dyDescent="0.25">
      <c r="A855" s="40">
        <v>854</v>
      </c>
      <c r="B855" s="47" t="s">
        <v>1220</v>
      </c>
      <c r="C855" s="45" t="s">
        <v>5065</v>
      </c>
      <c r="D855" s="47" t="s">
        <v>1221</v>
      </c>
      <c r="E855" s="46">
        <v>2</v>
      </c>
      <c r="F855" s="52">
        <v>854</v>
      </c>
      <c r="G855" s="47" t="s">
        <v>1201</v>
      </c>
      <c r="H855" s="44" t="s">
        <v>1417</v>
      </c>
    </row>
    <row r="856" spans="1:8" x14ac:dyDescent="0.25">
      <c r="A856" s="40">
        <v>855</v>
      </c>
      <c r="B856" s="47" t="s">
        <v>1222</v>
      </c>
      <c r="C856" s="45" t="s">
        <v>5066</v>
      </c>
      <c r="D856" s="47" t="s">
        <v>1223</v>
      </c>
      <c r="E856" s="46">
        <v>1</v>
      </c>
      <c r="F856" s="52">
        <v>855</v>
      </c>
      <c r="G856" s="47" t="s">
        <v>1201</v>
      </c>
      <c r="H856" s="44" t="s">
        <v>1417</v>
      </c>
    </row>
    <row r="857" spans="1:8" x14ac:dyDescent="0.25">
      <c r="A857" s="40">
        <v>856</v>
      </c>
      <c r="B857" s="47" t="s">
        <v>1224</v>
      </c>
      <c r="C857" s="45" t="s">
        <v>5067</v>
      </c>
      <c r="D857" s="47" t="s">
        <v>1225</v>
      </c>
      <c r="E857" s="46">
        <v>1</v>
      </c>
      <c r="F857" s="52">
        <v>856</v>
      </c>
      <c r="G857" s="47" t="s">
        <v>1201</v>
      </c>
      <c r="H857" s="44" t="s">
        <v>1417</v>
      </c>
    </row>
    <row r="858" spans="1:8" x14ac:dyDescent="0.25">
      <c r="A858" s="40">
        <v>857</v>
      </c>
      <c r="B858" s="47" t="s">
        <v>1226</v>
      </c>
      <c r="C858" s="45" t="s">
        <v>5068</v>
      </c>
      <c r="D858" s="47" t="s">
        <v>1227</v>
      </c>
      <c r="E858" s="46">
        <v>2</v>
      </c>
      <c r="F858" s="52">
        <v>857</v>
      </c>
      <c r="G858" s="47" t="s">
        <v>1201</v>
      </c>
      <c r="H858" s="44" t="s">
        <v>1417</v>
      </c>
    </row>
    <row r="859" spans="1:8" x14ac:dyDescent="0.25">
      <c r="A859" s="40">
        <v>858</v>
      </c>
      <c r="B859" s="47" t="s">
        <v>1228</v>
      </c>
      <c r="C859" s="45" t="s">
        <v>5263</v>
      </c>
      <c r="D859" s="47" t="s">
        <v>1229</v>
      </c>
      <c r="E859" s="46">
        <v>2</v>
      </c>
      <c r="F859" s="52">
        <v>858</v>
      </c>
      <c r="G859" s="47" t="s">
        <v>1201</v>
      </c>
      <c r="H859" s="44" t="s">
        <v>1417</v>
      </c>
    </row>
    <row r="860" spans="1:8" x14ac:dyDescent="0.25">
      <c r="A860" s="40">
        <v>859</v>
      </c>
      <c r="B860" s="47" t="s">
        <v>1230</v>
      </c>
      <c r="C860" s="45" t="s">
        <v>5324</v>
      </c>
      <c r="D860" s="47" t="s">
        <v>1231</v>
      </c>
      <c r="E860" s="46">
        <v>1</v>
      </c>
      <c r="F860" s="52">
        <v>859</v>
      </c>
      <c r="G860" s="47" t="s">
        <v>1201</v>
      </c>
      <c r="H860" s="44" t="s">
        <v>1417</v>
      </c>
    </row>
    <row r="861" spans="1:8" x14ac:dyDescent="0.25">
      <c r="A861" s="40">
        <v>860</v>
      </c>
      <c r="B861" s="47" t="s">
        <v>1232</v>
      </c>
      <c r="C861" s="45" t="s">
        <v>5362</v>
      </c>
      <c r="D861" s="47" t="s">
        <v>1233</v>
      </c>
      <c r="E861" s="46">
        <v>1</v>
      </c>
      <c r="F861" s="52">
        <v>860</v>
      </c>
      <c r="G861" s="47" t="s">
        <v>1201</v>
      </c>
      <c r="H861" s="44" t="s">
        <v>1417</v>
      </c>
    </row>
    <row r="862" spans="1:8" x14ac:dyDescent="0.25">
      <c r="A862" s="40">
        <v>861</v>
      </c>
      <c r="B862" s="47" t="s">
        <v>1234</v>
      </c>
      <c r="C862" s="45" t="s">
        <v>5393</v>
      </c>
      <c r="D862" s="47" t="s">
        <v>1235</v>
      </c>
      <c r="E862" s="46">
        <v>1</v>
      </c>
      <c r="F862" s="52">
        <v>861</v>
      </c>
      <c r="G862" s="47" t="s">
        <v>1201</v>
      </c>
      <c r="H862" s="44" t="s">
        <v>1417</v>
      </c>
    </row>
    <row r="863" spans="1:8" x14ac:dyDescent="0.25">
      <c r="A863" s="40">
        <v>862</v>
      </c>
      <c r="B863" s="47" t="s">
        <v>1236</v>
      </c>
      <c r="C863" s="45" t="s">
        <v>5394</v>
      </c>
      <c r="D863" s="47" t="s">
        <v>1237</v>
      </c>
      <c r="E863" s="46">
        <v>1</v>
      </c>
      <c r="F863" s="52">
        <v>862</v>
      </c>
      <c r="G863" s="47" t="s">
        <v>1201</v>
      </c>
      <c r="H863" s="44" t="s">
        <v>1417</v>
      </c>
    </row>
    <row r="864" spans="1:8" x14ac:dyDescent="0.25">
      <c r="A864" s="40">
        <v>863</v>
      </c>
      <c r="B864" s="47" t="s">
        <v>1238</v>
      </c>
      <c r="C864" s="45" t="s">
        <v>5395</v>
      </c>
      <c r="D864" s="47" t="s">
        <v>1233</v>
      </c>
      <c r="E864" s="46">
        <v>1</v>
      </c>
      <c r="F864" s="52">
        <v>863</v>
      </c>
      <c r="G864" s="47" t="s">
        <v>1201</v>
      </c>
      <c r="H864" s="44" t="s">
        <v>1417</v>
      </c>
    </row>
    <row r="865" spans="1:8" x14ac:dyDescent="0.25">
      <c r="A865" s="40">
        <v>864</v>
      </c>
      <c r="B865" s="47" t="s">
        <v>3455</v>
      </c>
      <c r="C865" s="45" t="s">
        <v>4864</v>
      </c>
      <c r="D865" s="47" t="s">
        <v>3456</v>
      </c>
      <c r="E865" s="46">
        <v>1</v>
      </c>
      <c r="F865" s="52">
        <v>864</v>
      </c>
      <c r="G865" s="47" t="s">
        <v>4160</v>
      </c>
      <c r="H865" s="44" t="s">
        <v>4161</v>
      </c>
    </row>
    <row r="866" spans="1:8" x14ac:dyDescent="0.25">
      <c r="A866" s="40">
        <v>865</v>
      </c>
      <c r="B866" s="47" t="s">
        <v>3563</v>
      </c>
      <c r="C866" s="45" t="s">
        <v>4937</v>
      </c>
      <c r="D866" s="47" t="s">
        <v>3564</v>
      </c>
      <c r="E866" s="46">
        <v>1</v>
      </c>
      <c r="F866" s="52">
        <v>865</v>
      </c>
      <c r="G866" s="47" t="s">
        <v>4208</v>
      </c>
      <c r="H866" s="44" t="s">
        <v>4209</v>
      </c>
    </row>
    <row r="867" spans="1:8" x14ac:dyDescent="0.25">
      <c r="A867" s="40">
        <v>866</v>
      </c>
      <c r="B867" s="47" t="s">
        <v>3457</v>
      </c>
      <c r="C867" s="45" t="s">
        <v>4865</v>
      </c>
      <c r="D867" s="47" t="s">
        <v>3458</v>
      </c>
      <c r="E867" s="46">
        <v>1</v>
      </c>
      <c r="F867" s="52">
        <v>866</v>
      </c>
      <c r="G867" s="47" t="s">
        <v>4162</v>
      </c>
      <c r="H867" s="44" t="s">
        <v>4163</v>
      </c>
    </row>
    <row r="868" spans="1:8" x14ac:dyDescent="0.25">
      <c r="A868" s="40">
        <v>867</v>
      </c>
      <c r="B868" s="47" t="s">
        <v>1239</v>
      </c>
      <c r="C868" s="45" t="s">
        <v>4866</v>
      </c>
      <c r="D868" s="47" t="s">
        <v>1240</v>
      </c>
      <c r="E868" s="46">
        <v>2</v>
      </c>
      <c r="F868" s="52">
        <v>867</v>
      </c>
      <c r="G868" s="47" t="s">
        <v>1241</v>
      </c>
      <c r="H868" s="44" t="s">
        <v>1418</v>
      </c>
    </row>
    <row r="869" spans="1:8" x14ac:dyDescent="0.25">
      <c r="A869" s="40">
        <v>868</v>
      </c>
      <c r="B869" s="47" t="s">
        <v>3761</v>
      </c>
      <c r="C869" s="45" t="s">
        <v>5113</v>
      </c>
      <c r="D869" s="47" t="s">
        <v>3762</v>
      </c>
      <c r="E869" s="46">
        <v>1</v>
      </c>
      <c r="F869" s="52">
        <v>868</v>
      </c>
      <c r="G869" s="47" t="s">
        <v>4252</v>
      </c>
      <c r="H869" s="44" t="s">
        <v>4253</v>
      </c>
    </row>
    <row r="870" spans="1:8" x14ac:dyDescent="0.25">
      <c r="A870" s="40">
        <v>869</v>
      </c>
      <c r="B870" s="47" t="s">
        <v>3763</v>
      </c>
      <c r="C870" s="45" t="s">
        <v>5114</v>
      </c>
      <c r="D870" s="47" t="s">
        <v>3764</v>
      </c>
      <c r="E870" s="46">
        <v>1</v>
      </c>
      <c r="F870" s="52">
        <v>869</v>
      </c>
      <c r="G870" s="47" t="s">
        <v>4252</v>
      </c>
      <c r="H870" s="44" t="s">
        <v>4253</v>
      </c>
    </row>
    <row r="871" spans="1:8" x14ac:dyDescent="0.25">
      <c r="A871" s="40">
        <v>870</v>
      </c>
      <c r="B871" s="47" t="s">
        <v>3459</v>
      </c>
      <c r="C871" s="45" t="s">
        <v>4867</v>
      </c>
      <c r="D871" s="47" t="s">
        <v>3460</v>
      </c>
      <c r="E871" s="46">
        <v>1</v>
      </c>
      <c r="F871" s="52">
        <v>870</v>
      </c>
      <c r="G871" s="47" t="s">
        <v>4164</v>
      </c>
      <c r="H871" s="44" t="s">
        <v>4165</v>
      </c>
    </row>
    <row r="872" spans="1:8" x14ac:dyDescent="0.25">
      <c r="A872" s="40">
        <v>871</v>
      </c>
      <c r="B872" s="47" t="s">
        <v>3136</v>
      </c>
      <c r="C872" s="45" t="s">
        <v>5422</v>
      </c>
      <c r="D872" s="47" t="s">
        <v>3970</v>
      </c>
      <c r="E872" s="46">
        <v>2</v>
      </c>
      <c r="F872" s="52">
        <v>871</v>
      </c>
      <c r="G872" s="47" t="s">
        <v>4164</v>
      </c>
      <c r="H872" s="44" t="s">
        <v>4165</v>
      </c>
    </row>
    <row r="873" spans="1:8" x14ac:dyDescent="0.25">
      <c r="A873" s="40">
        <v>872</v>
      </c>
      <c r="B873" s="47" t="s">
        <v>3461</v>
      </c>
      <c r="C873" s="45" t="s">
        <v>4868</v>
      </c>
      <c r="D873" s="47" t="s">
        <v>3462</v>
      </c>
      <c r="E873" s="46">
        <v>1</v>
      </c>
      <c r="F873" s="52">
        <v>872</v>
      </c>
      <c r="G873" s="47" t="s">
        <v>4166</v>
      </c>
      <c r="H873" s="44" t="s">
        <v>4167</v>
      </c>
    </row>
    <row r="874" spans="1:8" x14ac:dyDescent="0.25">
      <c r="A874" s="40">
        <v>873</v>
      </c>
      <c r="B874" s="47" t="s">
        <v>1242</v>
      </c>
      <c r="C874" s="45" t="s">
        <v>5382</v>
      </c>
      <c r="D874" s="47" t="s">
        <v>1243</v>
      </c>
      <c r="E874" s="46">
        <v>1</v>
      </c>
      <c r="F874" s="52">
        <v>873</v>
      </c>
      <c r="G874" s="47" t="s">
        <v>1244</v>
      </c>
      <c r="H874" s="44" t="s">
        <v>1419</v>
      </c>
    </row>
    <row r="875" spans="1:8" x14ac:dyDescent="0.25">
      <c r="A875" s="40">
        <v>874</v>
      </c>
      <c r="B875" s="47" t="s">
        <v>3463</v>
      </c>
      <c r="C875" s="45" t="s">
        <v>4869</v>
      </c>
      <c r="D875" s="47" t="s">
        <v>3464</v>
      </c>
      <c r="E875" s="46">
        <v>1</v>
      </c>
      <c r="F875" s="52">
        <v>874</v>
      </c>
      <c r="G875" s="47" t="s">
        <v>4168</v>
      </c>
      <c r="H875" s="44" t="s">
        <v>4169</v>
      </c>
    </row>
    <row r="876" spans="1:8" x14ac:dyDescent="0.25">
      <c r="A876" s="40">
        <v>875</v>
      </c>
      <c r="B876" s="47" t="s">
        <v>3465</v>
      </c>
      <c r="C876" s="45" t="s">
        <v>4870</v>
      </c>
      <c r="D876" s="47" t="s">
        <v>3466</v>
      </c>
      <c r="E876" s="46">
        <v>1</v>
      </c>
      <c r="F876" s="52">
        <v>875</v>
      </c>
      <c r="G876" s="47" t="s">
        <v>4170</v>
      </c>
      <c r="H876" s="44" t="s">
        <v>4171</v>
      </c>
    </row>
    <row r="877" spans="1:8" x14ac:dyDescent="0.25">
      <c r="A877" s="40">
        <v>876</v>
      </c>
      <c r="B877" s="47" t="s">
        <v>3661</v>
      </c>
      <c r="C877" s="45" t="s">
        <v>4998</v>
      </c>
      <c r="D877" s="47" t="s">
        <v>3662</v>
      </c>
      <c r="E877" s="46">
        <v>1</v>
      </c>
      <c r="F877" s="52">
        <v>876</v>
      </c>
      <c r="G877" s="47" t="s">
        <v>4222</v>
      </c>
      <c r="H877" s="44" t="s">
        <v>4223</v>
      </c>
    </row>
    <row r="878" spans="1:8" x14ac:dyDescent="0.25">
      <c r="A878" s="40">
        <v>877</v>
      </c>
      <c r="B878" s="47" t="s">
        <v>1245</v>
      </c>
      <c r="C878" s="45" t="s">
        <v>4969</v>
      </c>
      <c r="D878" s="47" t="s">
        <v>1246</v>
      </c>
      <c r="E878" s="46">
        <v>2</v>
      </c>
      <c r="F878" s="52">
        <v>877</v>
      </c>
      <c r="G878" s="47" t="s">
        <v>1247</v>
      </c>
      <c r="H878" s="44" t="s">
        <v>1420</v>
      </c>
    </row>
    <row r="879" spans="1:8" x14ac:dyDescent="0.25">
      <c r="A879" s="40">
        <v>878</v>
      </c>
      <c r="B879" s="47" t="s">
        <v>3821</v>
      </c>
      <c r="C879" s="45" t="s">
        <v>5187</v>
      </c>
      <c r="D879" s="47" t="s">
        <v>3822</v>
      </c>
      <c r="E879" s="46">
        <v>1</v>
      </c>
      <c r="F879" s="52">
        <v>878</v>
      </c>
      <c r="G879" s="47" t="s">
        <v>1247</v>
      </c>
      <c r="H879" s="44" t="s">
        <v>1420</v>
      </c>
    </row>
    <row r="880" spans="1:8" x14ac:dyDescent="0.25">
      <c r="A880" s="40">
        <v>879</v>
      </c>
      <c r="B880" s="47" t="s">
        <v>1248</v>
      </c>
      <c r="C880" s="45" t="s">
        <v>5097</v>
      </c>
      <c r="D880" s="47" t="s">
        <v>1249</v>
      </c>
      <c r="E880" s="46">
        <v>2</v>
      </c>
      <c r="F880" s="52">
        <v>879</v>
      </c>
      <c r="G880" s="47" t="s">
        <v>1250</v>
      </c>
      <c r="H880" s="44" t="s">
        <v>1421</v>
      </c>
    </row>
    <row r="881" spans="1:8" x14ac:dyDescent="0.25">
      <c r="A881" s="40">
        <v>880</v>
      </c>
      <c r="B881" s="47" t="s">
        <v>3467</v>
      </c>
      <c r="C881" s="45" t="s">
        <v>4871</v>
      </c>
      <c r="D881" s="47" t="s">
        <v>3468</v>
      </c>
      <c r="E881" s="46">
        <v>1</v>
      </c>
      <c r="F881" s="52">
        <v>880</v>
      </c>
      <c r="G881" s="47" t="s">
        <v>4172</v>
      </c>
      <c r="H881" s="44" t="s">
        <v>4173</v>
      </c>
    </row>
    <row r="882" spans="1:8" x14ac:dyDescent="0.25">
      <c r="A882" s="40">
        <v>881</v>
      </c>
      <c r="B882" s="47" t="s">
        <v>3469</v>
      </c>
      <c r="C882" s="45" t="s">
        <v>4872</v>
      </c>
      <c r="D882" s="47" t="s">
        <v>3470</v>
      </c>
      <c r="E882" s="46">
        <v>1</v>
      </c>
      <c r="F882" s="52">
        <v>881</v>
      </c>
      <c r="G882" s="47" t="s">
        <v>4174</v>
      </c>
      <c r="H882" s="44" t="s">
        <v>4175</v>
      </c>
    </row>
    <row r="883" spans="1:8" x14ac:dyDescent="0.25">
      <c r="A883" s="40">
        <v>882</v>
      </c>
      <c r="B883" s="47" t="s">
        <v>3729</v>
      </c>
      <c r="C883" s="45" t="s">
        <v>5049</v>
      </c>
      <c r="D883" s="47" t="s">
        <v>3730</v>
      </c>
      <c r="E883" s="46">
        <v>1</v>
      </c>
      <c r="F883" s="52">
        <v>882</v>
      </c>
      <c r="G883" s="47" t="s">
        <v>1253</v>
      </c>
      <c r="H883" s="44" t="s">
        <v>1422</v>
      </c>
    </row>
    <row r="884" spans="1:8" x14ac:dyDescent="0.25">
      <c r="A884" s="40">
        <v>883</v>
      </c>
      <c r="B884" s="47" t="s">
        <v>1251</v>
      </c>
      <c r="C884" s="45" t="s">
        <v>5051</v>
      </c>
      <c r="D884" s="47" t="s">
        <v>1252</v>
      </c>
      <c r="E884" s="46">
        <v>1</v>
      </c>
      <c r="F884" s="52">
        <v>883</v>
      </c>
      <c r="G884" s="47" t="s">
        <v>1253</v>
      </c>
      <c r="H884" s="44" t="s">
        <v>1422</v>
      </c>
    </row>
    <row r="885" spans="1:8" x14ac:dyDescent="0.25">
      <c r="A885" s="40">
        <v>884</v>
      </c>
      <c r="B885" s="47" t="s">
        <v>1254</v>
      </c>
      <c r="C885" s="45" t="s">
        <v>5186</v>
      </c>
      <c r="D885" s="47" t="s">
        <v>1255</v>
      </c>
      <c r="E885" s="46">
        <v>1</v>
      </c>
      <c r="F885" s="52">
        <v>884</v>
      </c>
      <c r="G885" s="47" t="s">
        <v>1256</v>
      </c>
      <c r="H885" s="44" t="s">
        <v>1423</v>
      </c>
    </row>
    <row r="886" spans="1:8" x14ac:dyDescent="0.25">
      <c r="A886" s="40">
        <v>885</v>
      </c>
      <c r="B886" s="47" t="s">
        <v>1257</v>
      </c>
      <c r="C886" s="45" t="s">
        <v>5310</v>
      </c>
      <c r="D886" s="47" t="s">
        <v>1258</v>
      </c>
      <c r="E886" s="46">
        <v>2</v>
      </c>
      <c r="F886" s="52">
        <v>885</v>
      </c>
      <c r="G886" s="47" t="s">
        <v>1256</v>
      </c>
      <c r="H886" s="44" t="s">
        <v>1423</v>
      </c>
    </row>
    <row r="887" spans="1:8" x14ac:dyDescent="0.25">
      <c r="A887" s="40">
        <v>886</v>
      </c>
      <c r="B887" s="47" t="s">
        <v>3671</v>
      </c>
      <c r="C887" s="45" t="s">
        <v>5007</v>
      </c>
      <c r="D887" s="47" t="s">
        <v>3672</v>
      </c>
      <c r="E887" s="46">
        <v>1</v>
      </c>
      <c r="F887" s="52">
        <v>886</v>
      </c>
      <c r="G887" s="47" t="s">
        <v>4232</v>
      </c>
      <c r="H887" s="44" t="s">
        <v>4233</v>
      </c>
    </row>
    <row r="888" spans="1:8" x14ac:dyDescent="0.25">
      <c r="A888" s="40">
        <v>887</v>
      </c>
      <c r="B888" s="47" t="s">
        <v>1260</v>
      </c>
      <c r="C888" s="45" t="s">
        <v>4873</v>
      </c>
      <c r="D888" s="47" t="s">
        <v>1261</v>
      </c>
      <c r="E888" s="46">
        <v>1</v>
      </c>
      <c r="F888" s="52">
        <v>887</v>
      </c>
      <c r="G888" s="47" t="s">
        <v>1262</v>
      </c>
      <c r="H888" s="44" t="s">
        <v>1424</v>
      </c>
    </row>
    <row r="889" spans="1:8" x14ac:dyDescent="0.25">
      <c r="A889" s="40">
        <v>888</v>
      </c>
      <c r="B889" s="47" t="s">
        <v>3471</v>
      </c>
      <c r="C889" s="45" t="s">
        <v>4874</v>
      </c>
      <c r="D889" s="47" t="s">
        <v>3472</v>
      </c>
      <c r="E889" s="46">
        <v>1</v>
      </c>
      <c r="F889" s="52">
        <v>888</v>
      </c>
      <c r="G889" s="47" t="s">
        <v>4176</v>
      </c>
      <c r="H889" s="44" t="s">
        <v>4177</v>
      </c>
    </row>
    <row r="890" spans="1:8" x14ac:dyDescent="0.25">
      <c r="A890" s="40">
        <v>889</v>
      </c>
      <c r="B890" s="47" t="s">
        <v>1264</v>
      </c>
      <c r="C890" s="45" t="s">
        <v>5181</v>
      </c>
      <c r="D890" s="47" t="s">
        <v>1265</v>
      </c>
      <c r="E890" s="46">
        <v>1</v>
      </c>
      <c r="F890" s="52">
        <v>889</v>
      </c>
      <c r="G890" s="47" t="s">
        <v>1266</v>
      </c>
      <c r="H890" s="44" t="s">
        <v>1425</v>
      </c>
    </row>
    <row r="891" spans="1:8" x14ac:dyDescent="0.25">
      <c r="A891" s="40">
        <v>890</v>
      </c>
      <c r="B891" s="47" t="s">
        <v>1267</v>
      </c>
      <c r="C891" s="45" t="s">
        <v>5182</v>
      </c>
      <c r="D891" s="47" t="s">
        <v>1268</v>
      </c>
      <c r="E891" s="46">
        <v>1</v>
      </c>
      <c r="F891" s="52">
        <v>890</v>
      </c>
      <c r="G891" s="47" t="s">
        <v>1266</v>
      </c>
      <c r="H891" s="44" t="s">
        <v>1425</v>
      </c>
    </row>
    <row r="892" spans="1:8" x14ac:dyDescent="0.25">
      <c r="A892" s="40">
        <v>891</v>
      </c>
      <c r="B892" s="47" t="s">
        <v>3937</v>
      </c>
      <c r="C892" s="45" t="s">
        <v>5348</v>
      </c>
      <c r="D892" s="47" t="s">
        <v>3938</v>
      </c>
      <c r="E892" s="46">
        <v>1</v>
      </c>
      <c r="F892" s="52">
        <v>891</v>
      </c>
      <c r="G892" s="47" t="s">
        <v>1266</v>
      </c>
      <c r="H892" s="44" t="s">
        <v>1425</v>
      </c>
    </row>
    <row r="893" spans="1:8" x14ac:dyDescent="0.25">
      <c r="A893" s="40">
        <v>892</v>
      </c>
      <c r="B893" s="47" t="s">
        <v>3473</v>
      </c>
      <c r="C893" s="45" t="s">
        <v>4875</v>
      </c>
      <c r="D893" s="47" t="s">
        <v>3474</v>
      </c>
      <c r="E893" s="46">
        <v>1</v>
      </c>
      <c r="F893" s="52">
        <v>892</v>
      </c>
      <c r="G893" s="47" t="s">
        <v>4178</v>
      </c>
      <c r="H893" s="44" t="s">
        <v>4179</v>
      </c>
    </row>
    <row r="894" spans="1:8" x14ac:dyDescent="0.25">
      <c r="A894" s="40">
        <v>893</v>
      </c>
      <c r="B894" s="47" t="s">
        <v>3475</v>
      </c>
      <c r="C894" s="45" t="s">
        <v>4876</v>
      </c>
      <c r="D894" s="47" t="s">
        <v>3476</v>
      </c>
      <c r="E894" s="46">
        <v>1</v>
      </c>
      <c r="F894" s="52">
        <v>893</v>
      </c>
      <c r="G894" s="47" t="s">
        <v>4180</v>
      </c>
      <c r="H894" s="44" t="s">
        <v>4181</v>
      </c>
    </row>
    <row r="895" spans="1:8" x14ac:dyDescent="0.25">
      <c r="A895" s="40">
        <v>894</v>
      </c>
      <c r="B895" s="47" t="s">
        <v>1269</v>
      </c>
      <c r="C895" s="45" t="s">
        <v>5402</v>
      </c>
      <c r="D895" s="47" t="s">
        <v>1270</v>
      </c>
      <c r="E895" s="46">
        <v>1</v>
      </c>
      <c r="F895" s="52">
        <v>894</v>
      </c>
      <c r="G895" s="47" t="s">
        <v>1271</v>
      </c>
      <c r="H895" s="44" t="s">
        <v>4276</v>
      </c>
    </row>
    <row r="896" spans="1:8" x14ac:dyDescent="0.25">
      <c r="A896" s="40">
        <v>895</v>
      </c>
      <c r="B896" s="47" t="s">
        <v>1272</v>
      </c>
      <c r="C896" s="45" t="s">
        <v>4537</v>
      </c>
      <c r="D896" s="47" t="s">
        <v>1273</v>
      </c>
      <c r="E896" s="46">
        <v>1</v>
      </c>
      <c r="F896" s="52">
        <v>895</v>
      </c>
      <c r="G896" s="47" t="s">
        <v>1271</v>
      </c>
      <c r="H896" s="44" t="s">
        <v>4276</v>
      </c>
    </row>
    <row r="897" spans="1:8" x14ac:dyDescent="0.25">
      <c r="A897" s="40">
        <v>896</v>
      </c>
      <c r="B897" s="47" t="s">
        <v>3980</v>
      </c>
      <c r="C897" s="45" t="s">
        <v>5429</v>
      </c>
      <c r="D897" s="47" t="s">
        <v>3981</v>
      </c>
      <c r="E897" s="46">
        <v>1</v>
      </c>
      <c r="F897" s="52">
        <v>896</v>
      </c>
      <c r="G897" s="47" t="s">
        <v>1271</v>
      </c>
      <c r="H897" s="44" t="s">
        <v>4276</v>
      </c>
    </row>
    <row r="898" spans="1:8" x14ac:dyDescent="0.25">
      <c r="A898" s="40">
        <v>897</v>
      </c>
      <c r="B898" s="47" t="s">
        <v>3982</v>
      </c>
      <c r="C898" s="45" t="s">
        <v>4538</v>
      </c>
      <c r="D898" s="47" t="s">
        <v>3983</v>
      </c>
      <c r="E898" s="46">
        <v>1</v>
      </c>
      <c r="F898" s="52">
        <v>897</v>
      </c>
      <c r="G898" s="47" t="s">
        <v>1271</v>
      </c>
      <c r="H898" s="44" t="s">
        <v>4276</v>
      </c>
    </row>
    <row r="899" spans="1:8" x14ac:dyDescent="0.25">
      <c r="A899" s="40">
        <v>898</v>
      </c>
      <c r="B899" s="47" t="s">
        <v>3477</v>
      </c>
      <c r="C899" s="45" t="s">
        <v>4877</v>
      </c>
      <c r="D899" s="47" t="s">
        <v>3478</v>
      </c>
      <c r="E899" s="46">
        <v>1</v>
      </c>
      <c r="F899" s="52">
        <v>898</v>
      </c>
      <c r="G899" s="47" t="s">
        <v>4182</v>
      </c>
      <c r="H899" s="44" t="s">
        <v>4183</v>
      </c>
    </row>
    <row r="900" spans="1:8" x14ac:dyDescent="0.25">
      <c r="A900" s="40">
        <v>899</v>
      </c>
      <c r="B900" s="47" t="s">
        <v>3479</v>
      </c>
      <c r="C900" s="45" t="s">
        <v>4878</v>
      </c>
      <c r="D900" s="47" t="s">
        <v>3480</v>
      </c>
      <c r="E900" s="46">
        <v>1</v>
      </c>
      <c r="F900" s="52">
        <v>899</v>
      </c>
      <c r="G900" s="47" t="s">
        <v>4184</v>
      </c>
      <c r="H900" s="44" t="s">
        <v>4185</v>
      </c>
    </row>
    <row r="901" spans="1:8" x14ac:dyDescent="0.25">
      <c r="A901" s="40">
        <v>900</v>
      </c>
      <c r="B901" s="47" t="s">
        <v>1274</v>
      </c>
      <c r="C901" s="45" t="s">
        <v>5268</v>
      </c>
      <c r="D901" s="47" t="s">
        <v>3859</v>
      </c>
      <c r="E901" s="46">
        <v>1</v>
      </c>
      <c r="F901" s="52">
        <v>900</v>
      </c>
      <c r="G901" s="47" t="s">
        <v>1275</v>
      </c>
      <c r="H901" s="44" t="s">
        <v>1426</v>
      </c>
    </row>
    <row r="902" spans="1:8" x14ac:dyDescent="0.25">
      <c r="A902" s="40">
        <v>901</v>
      </c>
      <c r="B902" s="47" t="s">
        <v>3877</v>
      </c>
      <c r="C902" s="45" t="s">
        <v>5306</v>
      </c>
      <c r="D902" s="47" t="s">
        <v>3878</v>
      </c>
      <c r="E902" s="46">
        <v>1</v>
      </c>
      <c r="F902" s="52">
        <v>901</v>
      </c>
      <c r="G902" s="47" t="s">
        <v>1275</v>
      </c>
      <c r="H902" s="44" t="s">
        <v>1426</v>
      </c>
    </row>
    <row r="903" spans="1:8" x14ac:dyDescent="0.25">
      <c r="A903" s="40">
        <v>902</v>
      </c>
      <c r="B903" s="47" t="s">
        <v>3137</v>
      </c>
      <c r="C903" s="45" t="s">
        <v>5423</v>
      </c>
      <c r="D903" s="47" t="s">
        <v>3971</v>
      </c>
      <c r="E903" s="46">
        <v>4</v>
      </c>
      <c r="F903" s="52">
        <v>902</v>
      </c>
      <c r="G903" s="47" t="s">
        <v>1275</v>
      </c>
      <c r="H903" s="44" t="s">
        <v>1426</v>
      </c>
    </row>
    <row r="904" spans="1:8" x14ac:dyDescent="0.25">
      <c r="A904" s="40">
        <v>903</v>
      </c>
      <c r="B904" s="47" t="s">
        <v>3138</v>
      </c>
      <c r="C904" s="45" t="s">
        <v>5424</v>
      </c>
      <c r="D904" s="47" t="s">
        <v>3972</v>
      </c>
      <c r="E904" s="46">
        <v>4</v>
      </c>
      <c r="F904" s="52">
        <v>903</v>
      </c>
      <c r="G904" s="47" t="s">
        <v>1275</v>
      </c>
      <c r="H904" s="44" t="s">
        <v>1426</v>
      </c>
    </row>
    <row r="905" spans="1:8" x14ac:dyDescent="0.25">
      <c r="A905" s="40">
        <v>904</v>
      </c>
      <c r="B905" s="47" t="s">
        <v>3139</v>
      </c>
      <c r="C905" s="45" t="s">
        <v>5425</v>
      </c>
      <c r="D905" s="47" t="s">
        <v>3973</v>
      </c>
      <c r="E905" s="46">
        <v>4</v>
      </c>
      <c r="F905" s="52">
        <v>904</v>
      </c>
      <c r="G905" s="47" t="s">
        <v>1275</v>
      </c>
      <c r="H905" s="44" t="s">
        <v>1426</v>
      </c>
    </row>
    <row r="906" spans="1:8" x14ac:dyDescent="0.25">
      <c r="A906" s="40">
        <v>905</v>
      </c>
      <c r="B906" s="47" t="s">
        <v>1276</v>
      </c>
      <c r="C906" s="45" t="s">
        <v>5298</v>
      </c>
      <c r="D906" s="47" t="s">
        <v>1277</v>
      </c>
      <c r="E906" s="46">
        <v>2</v>
      </c>
      <c r="F906" s="52">
        <v>905</v>
      </c>
      <c r="G906" s="47" t="s">
        <v>1278</v>
      </c>
      <c r="H906" s="44" t="s">
        <v>1427</v>
      </c>
    </row>
    <row r="907" spans="1:8" x14ac:dyDescent="0.25">
      <c r="A907" s="40">
        <v>906</v>
      </c>
      <c r="B907" s="47" t="s">
        <v>3873</v>
      </c>
      <c r="C907" s="45" t="s">
        <v>5299</v>
      </c>
      <c r="D907" s="47" t="s">
        <v>3874</v>
      </c>
      <c r="E907" s="46">
        <v>1</v>
      </c>
      <c r="F907" s="52">
        <v>906</v>
      </c>
      <c r="G907" s="47" t="s">
        <v>1278</v>
      </c>
      <c r="H907" s="44" t="s">
        <v>1427</v>
      </c>
    </row>
    <row r="908" spans="1:8" x14ac:dyDescent="0.25">
      <c r="A908" s="40">
        <v>907</v>
      </c>
      <c r="B908" s="47" t="s">
        <v>3481</v>
      </c>
      <c r="C908" s="45" t="s">
        <v>4879</v>
      </c>
      <c r="D908" s="47" t="s">
        <v>3482</v>
      </c>
      <c r="E908" s="46">
        <v>1</v>
      </c>
      <c r="F908" s="52">
        <v>907</v>
      </c>
      <c r="G908" s="47" t="s">
        <v>4186</v>
      </c>
      <c r="H908" s="44" t="s">
        <v>4187</v>
      </c>
    </row>
    <row r="909" spans="1:8" x14ac:dyDescent="0.25">
      <c r="A909" s="40">
        <v>908</v>
      </c>
      <c r="B909" s="47" t="s">
        <v>3483</v>
      </c>
      <c r="C909" s="45" t="s">
        <v>4536</v>
      </c>
      <c r="D909" s="47" t="s">
        <v>3484</v>
      </c>
      <c r="E909" s="46">
        <v>1</v>
      </c>
      <c r="F909" s="52">
        <v>908</v>
      </c>
      <c r="G909" s="47" t="s">
        <v>4186</v>
      </c>
      <c r="H909" s="44" t="s">
        <v>4187</v>
      </c>
    </row>
  </sheetData>
  <autoFilter ref="A1:I836"/>
  <conditionalFormatting sqref="B1:B1048576">
    <cfRule type="duplicateValues" dxfId="5" priority="2"/>
  </conditionalFormatting>
  <conditionalFormatting sqref="B3:B539">
    <cfRule type="duplicateValues" dxfId="4" priority="1"/>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theme="3" tint="0.39997558519241921"/>
  </sheetPr>
  <dimension ref="A1:F291"/>
  <sheetViews>
    <sheetView topLeftCell="A228" workbookViewId="0">
      <selection activeCell="E77" sqref="E77"/>
    </sheetView>
  </sheetViews>
  <sheetFormatPr defaultRowHeight="15" x14ac:dyDescent="0.25"/>
  <cols>
    <col min="1" max="1" width="11.140625" customWidth="1"/>
    <col min="4" max="4" width="23.5703125" customWidth="1"/>
    <col min="6" max="6" width="28.85546875" customWidth="1"/>
  </cols>
  <sheetData>
    <row r="1" spans="1:6" ht="90.75" x14ac:dyDescent="0.25">
      <c r="A1" s="28" t="s">
        <v>209</v>
      </c>
      <c r="B1" s="28" t="s">
        <v>1279</v>
      </c>
      <c r="C1" s="28" t="s">
        <v>1280</v>
      </c>
      <c r="D1" s="28" t="s">
        <v>1281</v>
      </c>
      <c r="E1" s="28" t="s">
        <v>1282</v>
      </c>
      <c r="F1" s="28" t="s">
        <v>1283</v>
      </c>
    </row>
    <row r="2" spans="1:6" x14ac:dyDescent="0.25">
      <c r="A2" s="29" t="s">
        <v>211</v>
      </c>
      <c r="B2" s="30" t="s">
        <v>76</v>
      </c>
      <c r="C2" s="30" t="s">
        <v>76</v>
      </c>
      <c r="D2" s="31" t="s">
        <v>161</v>
      </c>
      <c r="E2" s="30" t="s">
        <v>78</v>
      </c>
      <c r="F2" s="31"/>
    </row>
    <row r="3" spans="1:6" x14ac:dyDescent="0.25">
      <c r="A3" s="29" t="s">
        <v>214</v>
      </c>
      <c r="B3" s="30" t="s">
        <v>76</v>
      </c>
      <c r="C3" s="30" t="s">
        <v>76</v>
      </c>
      <c r="D3" s="31" t="s">
        <v>96</v>
      </c>
      <c r="E3" s="30" t="s">
        <v>76</v>
      </c>
      <c r="F3" s="31" t="s">
        <v>96</v>
      </c>
    </row>
    <row r="4" spans="1:6" x14ac:dyDescent="0.25">
      <c r="A4" s="29" t="s">
        <v>219</v>
      </c>
      <c r="B4" s="30" t="s">
        <v>76</v>
      </c>
      <c r="C4" s="30" t="s">
        <v>76</v>
      </c>
      <c r="D4" s="31" t="s">
        <v>109</v>
      </c>
      <c r="E4" s="30" t="s">
        <v>76</v>
      </c>
      <c r="F4" s="31" t="s">
        <v>109</v>
      </c>
    </row>
    <row r="5" spans="1:6" ht="25.5" x14ac:dyDescent="0.25">
      <c r="A5" s="29" t="s">
        <v>223</v>
      </c>
      <c r="B5" s="30" t="s">
        <v>76</v>
      </c>
      <c r="C5" s="30" t="s">
        <v>76</v>
      </c>
      <c r="D5" s="31" t="s">
        <v>1284</v>
      </c>
      <c r="E5" s="30" t="s">
        <v>76</v>
      </c>
      <c r="F5" s="31" t="s">
        <v>1284</v>
      </c>
    </row>
    <row r="6" spans="1:6" x14ac:dyDescent="0.25">
      <c r="A6" s="29" t="s">
        <v>227</v>
      </c>
      <c r="B6" s="30" t="s">
        <v>76</v>
      </c>
      <c r="C6" s="30" t="s">
        <v>76</v>
      </c>
      <c r="D6" s="31" t="s">
        <v>161</v>
      </c>
      <c r="E6" s="30" t="s">
        <v>78</v>
      </c>
      <c r="F6" s="31"/>
    </row>
    <row r="7" spans="1:6" ht="25.5" x14ac:dyDescent="0.25">
      <c r="A7" s="29" t="s">
        <v>246</v>
      </c>
      <c r="B7" s="30" t="s">
        <v>76</v>
      </c>
      <c r="C7" s="30" t="s">
        <v>76</v>
      </c>
      <c r="D7" s="31" t="s">
        <v>161</v>
      </c>
      <c r="E7" s="30" t="s">
        <v>76</v>
      </c>
      <c r="F7" s="31" t="s">
        <v>128</v>
      </c>
    </row>
    <row r="8" spans="1:6" ht="25.5" x14ac:dyDescent="0.25">
      <c r="A8" s="29" t="s">
        <v>248</v>
      </c>
      <c r="B8" s="30" t="s">
        <v>76</v>
      </c>
      <c r="C8" s="30" t="s">
        <v>76</v>
      </c>
      <c r="D8" s="31" t="s">
        <v>161</v>
      </c>
      <c r="E8" s="30" t="s">
        <v>76</v>
      </c>
      <c r="F8" s="31" t="s">
        <v>128</v>
      </c>
    </row>
    <row r="9" spans="1:6" ht="25.5" x14ac:dyDescent="0.25">
      <c r="A9" s="29" t="s">
        <v>250</v>
      </c>
      <c r="B9" s="30" t="s">
        <v>76</v>
      </c>
      <c r="C9" s="30" t="s">
        <v>76</v>
      </c>
      <c r="D9" s="31" t="s">
        <v>161</v>
      </c>
      <c r="E9" s="30" t="s">
        <v>76</v>
      </c>
      <c r="F9" s="31" t="s">
        <v>128</v>
      </c>
    </row>
    <row r="10" spans="1:6" ht="25.5" x14ac:dyDescent="0.25">
      <c r="A10" s="29" t="s">
        <v>252</v>
      </c>
      <c r="B10" s="30" t="s">
        <v>76</v>
      </c>
      <c r="C10" s="30" t="s">
        <v>76</v>
      </c>
      <c r="D10" s="31" t="s">
        <v>161</v>
      </c>
      <c r="E10" s="30" t="s">
        <v>76</v>
      </c>
      <c r="F10" s="31" t="s">
        <v>128</v>
      </c>
    </row>
    <row r="11" spans="1:6" x14ac:dyDescent="0.25">
      <c r="A11" s="29" t="s">
        <v>257</v>
      </c>
      <c r="B11" s="30" t="s">
        <v>76</v>
      </c>
      <c r="C11" s="30" t="s">
        <v>76</v>
      </c>
      <c r="D11" s="31" t="s">
        <v>161</v>
      </c>
      <c r="E11" s="30" t="s">
        <v>78</v>
      </c>
      <c r="F11" s="31"/>
    </row>
    <row r="12" spans="1:6" x14ac:dyDescent="0.25">
      <c r="A12" s="29" t="s">
        <v>267</v>
      </c>
      <c r="B12" s="30" t="s">
        <v>76</v>
      </c>
      <c r="C12" s="30" t="s">
        <v>78</v>
      </c>
      <c r="D12" s="31"/>
      <c r="E12" s="30" t="s">
        <v>76</v>
      </c>
      <c r="F12" s="31" t="s">
        <v>105</v>
      </c>
    </row>
    <row r="13" spans="1:6" x14ac:dyDescent="0.25">
      <c r="A13" s="29" t="s">
        <v>269</v>
      </c>
      <c r="B13" s="30" t="s">
        <v>76</v>
      </c>
      <c r="C13" s="30" t="s">
        <v>78</v>
      </c>
      <c r="D13" s="31"/>
      <c r="E13" s="30" t="s">
        <v>76</v>
      </c>
      <c r="F13" s="31" t="s">
        <v>105</v>
      </c>
    </row>
    <row r="14" spans="1:6" x14ac:dyDescent="0.25">
      <c r="A14" s="29" t="s">
        <v>271</v>
      </c>
      <c r="B14" s="30" t="s">
        <v>76</v>
      </c>
      <c r="C14" s="30" t="s">
        <v>78</v>
      </c>
      <c r="D14" s="31"/>
      <c r="E14" s="30" t="s">
        <v>76</v>
      </c>
      <c r="F14" s="31" t="s">
        <v>105</v>
      </c>
    </row>
    <row r="15" spans="1:6" x14ac:dyDescent="0.25">
      <c r="A15" s="29" t="s">
        <v>273</v>
      </c>
      <c r="B15" s="30" t="s">
        <v>76</v>
      </c>
      <c r="C15" s="30" t="s">
        <v>78</v>
      </c>
      <c r="D15" s="31"/>
      <c r="E15" s="30" t="s">
        <v>76</v>
      </c>
      <c r="F15" s="31" t="s">
        <v>105</v>
      </c>
    </row>
    <row r="16" spans="1:6" x14ac:dyDescent="0.25">
      <c r="A16" s="32" t="s">
        <v>292</v>
      </c>
      <c r="B16" s="30" t="s">
        <v>76</v>
      </c>
      <c r="C16" s="30" t="s">
        <v>76</v>
      </c>
      <c r="D16" s="31" t="s">
        <v>161</v>
      </c>
      <c r="E16" s="30" t="s">
        <v>78</v>
      </c>
      <c r="F16" s="31"/>
    </row>
    <row r="17" spans="1:6" x14ac:dyDescent="0.25">
      <c r="A17" s="29" t="s">
        <v>295</v>
      </c>
      <c r="B17" s="30" t="s">
        <v>76</v>
      </c>
      <c r="C17" s="30" t="s">
        <v>76</v>
      </c>
      <c r="D17" s="31" t="s">
        <v>161</v>
      </c>
      <c r="E17" s="30" t="s">
        <v>78</v>
      </c>
      <c r="F17" s="31"/>
    </row>
    <row r="18" spans="1:6" x14ac:dyDescent="0.25">
      <c r="A18" s="29" t="s">
        <v>297</v>
      </c>
      <c r="B18" s="30" t="s">
        <v>76</v>
      </c>
      <c r="C18" s="30" t="s">
        <v>76</v>
      </c>
      <c r="D18" s="31" t="s">
        <v>161</v>
      </c>
      <c r="E18" s="30" t="s">
        <v>78</v>
      </c>
      <c r="F18" s="31"/>
    </row>
    <row r="19" spans="1:6" ht="25.5" x14ac:dyDescent="0.25">
      <c r="A19" s="29" t="s">
        <v>300</v>
      </c>
      <c r="B19" s="30" t="s">
        <v>76</v>
      </c>
      <c r="C19" s="30" t="s">
        <v>76</v>
      </c>
      <c r="D19" s="31" t="s">
        <v>161</v>
      </c>
      <c r="E19" s="30" t="s">
        <v>76</v>
      </c>
      <c r="F19" s="31" t="s">
        <v>128</v>
      </c>
    </row>
    <row r="20" spans="1:6" ht="25.5" x14ac:dyDescent="0.25">
      <c r="A20" s="29" t="s">
        <v>303</v>
      </c>
      <c r="B20" s="30" t="s">
        <v>76</v>
      </c>
      <c r="C20" s="30" t="s">
        <v>76</v>
      </c>
      <c r="D20" s="31" t="s">
        <v>161</v>
      </c>
      <c r="E20" s="30" t="s">
        <v>76</v>
      </c>
      <c r="F20" s="31" t="s">
        <v>128</v>
      </c>
    </row>
    <row r="21" spans="1:6" ht="25.5" x14ac:dyDescent="0.25">
      <c r="A21" s="29" t="s">
        <v>305</v>
      </c>
      <c r="B21" s="30" t="s">
        <v>76</v>
      </c>
      <c r="C21" s="30" t="s">
        <v>76</v>
      </c>
      <c r="D21" s="31" t="s">
        <v>161</v>
      </c>
      <c r="E21" s="30" t="s">
        <v>76</v>
      </c>
      <c r="F21" s="31" t="s">
        <v>128</v>
      </c>
    </row>
    <row r="22" spans="1:6" x14ac:dyDescent="0.25">
      <c r="A22" s="29" t="s">
        <v>307</v>
      </c>
      <c r="B22" s="30" t="s">
        <v>76</v>
      </c>
      <c r="C22" s="30" t="s">
        <v>76</v>
      </c>
      <c r="D22" s="31" t="s">
        <v>161</v>
      </c>
      <c r="E22" s="30" t="s">
        <v>78</v>
      </c>
      <c r="F22" s="31"/>
    </row>
    <row r="23" spans="1:6" x14ac:dyDescent="0.25">
      <c r="A23" s="29" t="s">
        <v>309</v>
      </c>
      <c r="B23" s="30" t="s">
        <v>76</v>
      </c>
      <c r="C23" s="30" t="s">
        <v>76</v>
      </c>
      <c r="D23" s="31" t="s">
        <v>161</v>
      </c>
      <c r="E23" s="30" t="s">
        <v>78</v>
      </c>
      <c r="F23" s="31"/>
    </row>
    <row r="24" spans="1:6" x14ac:dyDescent="0.25">
      <c r="A24" s="29" t="s">
        <v>311</v>
      </c>
      <c r="B24" s="30" t="s">
        <v>76</v>
      </c>
      <c r="C24" s="30" t="s">
        <v>76</v>
      </c>
      <c r="D24" s="31" t="s">
        <v>161</v>
      </c>
      <c r="E24" s="30" t="s">
        <v>78</v>
      </c>
      <c r="F24" s="31"/>
    </row>
    <row r="25" spans="1:6" x14ac:dyDescent="0.25">
      <c r="A25" s="29" t="s">
        <v>313</v>
      </c>
      <c r="B25" s="30" t="s">
        <v>76</v>
      </c>
      <c r="C25" s="30" t="s">
        <v>76</v>
      </c>
      <c r="D25" s="31" t="s">
        <v>161</v>
      </c>
      <c r="E25" s="30" t="s">
        <v>78</v>
      </c>
      <c r="F25" s="31"/>
    </row>
    <row r="26" spans="1:6" x14ac:dyDescent="0.25">
      <c r="A26" s="29" t="s">
        <v>315</v>
      </c>
      <c r="B26" s="30" t="s">
        <v>76</v>
      </c>
      <c r="C26" s="30" t="s">
        <v>76</v>
      </c>
      <c r="D26" s="31" t="s">
        <v>161</v>
      </c>
      <c r="E26" s="30" t="s">
        <v>78</v>
      </c>
      <c r="F26" s="31"/>
    </row>
    <row r="27" spans="1:6" x14ac:dyDescent="0.25">
      <c r="A27" s="29" t="s">
        <v>317</v>
      </c>
      <c r="B27" s="30" t="s">
        <v>76</v>
      </c>
      <c r="C27" s="30" t="s">
        <v>76</v>
      </c>
      <c r="D27" s="31" t="s">
        <v>161</v>
      </c>
      <c r="E27" s="30" t="s">
        <v>78</v>
      </c>
      <c r="F27" s="31"/>
    </row>
    <row r="28" spans="1:6" x14ac:dyDescent="0.25">
      <c r="A28" s="29" t="s">
        <v>319</v>
      </c>
      <c r="B28" s="30" t="s">
        <v>76</v>
      </c>
      <c r="C28" s="30" t="s">
        <v>76</v>
      </c>
      <c r="D28" s="31" t="s">
        <v>161</v>
      </c>
      <c r="E28" s="30" t="s">
        <v>78</v>
      </c>
      <c r="F28" s="31"/>
    </row>
    <row r="29" spans="1:6" x14ac:dyDescent="0.25">
      <c r="A29" s="29" t="s">
        <v>321</v>
      </c>
      <c r="B29" s="30" t="s">
        <v>76</v>
      </c>
      <c r="C29" s="30" t="s">
        <v>76</v>
      </c>
      <c r="D29" s="31" t="s">
        <v>161</v>
      </c>
      <c r="E29" s="30" t="s">
        <v>78</v>
      </c>
      <c r="F29" s="31"/>
    </row>
    <row r="30" spans="1:6" x14ac:dyDescent="0.25">
      <c r="A30" s="29" t="s">
        <v>323</v>
      </c>
      <c r="B30" s="30" t="s">
        <v>76</v>
      </c>
      <c r="C30" s="30" t="s">
        <v>76</v>
      </c>
      <c r="D30" s="31" t="s">
        <v>161</v>
      </c>
      <c r="E30" s="30" t="s">
        <v>78</v>
      </c>
      <c r="F30" s="31"/>
    </row>
    <row r="31" spans="1:6" x14ac:dyDescent="0.25">
      <c r="A31" s="29" t="s">
        <v>325</v>
      </c>
      <c r="B31" s="30" t="s">
        <v>76</v>
      </c>
      <c r="C31" s="30" t="s">
        <v>76</v>
      </c>
      <c r="D31" s="31" t="s">
        <v>161</v>
      </c>
      <c r="E31" s="30" t="s">
        <v>78</v>
      </c>
      <c r="F31" s="31"/>
    </row>
    <row r="32" spans="1:6" x14ac:dyDescent="0.25">
      <c r="A32" s="29" t="s">
        <v>327</v>
      </c>
      <c r="B32" s="30" t="s">
        <v>76</v>
      </c>
      <c r="C32" s="30" t="s">
        <v>76</v>
      </c>
      <c r="D32" s="31" t="s">
        <v>161</v>
      </c>
      <c r="E32" s="30" t="s">
        <v>78</v>
      </c>
      <c r="F32" s="31"/>
    </row>
    <row r="33" spans="1:6" ht="25.5" x14ac:dyDescent="0.25">
      <c r="A33" s="29" t="s">
        <v>332</v>
      </c>
      <c r="B33" s="30" t="s">
        <v>76</v>
      </c>
      <c r="C33" s="30" t="s">
        <v>76</v>
      </c>
      <c r="D33" s="31" t="s">
        <v>161</v>
      </c>
      <c r="E33" s="30" t="s">
        <v>76</v>
      </c>
      <c r="F33" s="31" t="s">
        <v>126</v>
      </c>
    </row>
    <row r="34" spans="1:6" ht="25.5" x14ac:dyDescent="0.25">
      <c r="A34" s="29" t="s">
        <v>335</v>
      </c>
      <c r="B34" s="30" t="s">
        <v>76</v>
      </c>
      <c r="C34" s="30" t="s">
        <v>76</v>
      </c>
      <c r="D34" s="31" t="s">
        <v>161</v>
      </c>
      <c r="E34" s="30" t="s">
        <v>76</v>
      </c>
      <c r="F34" s="31" t="s">
        <v>118</v>
      </c>
    </row>
    <row r="35" spans="1:6" x14ac:dyDescent="0.25">
      <c r="A35" s="32" t="s">
        <v>337</v>
      </c>
      <c r="B35" s="30" t="s">
        <v>76</v>
      </c>
      <c r="C35" s="34" t="s">
        <v>76</v>
      </c>
      <c r="D35" s="35" t="s">
        <v>161</v>
      </c>
      <c r="E35" s="34" t="s">
        <v>78</v>
      </c>
      <c r="F35" s="35"/>
    </row>
    <row r="36" spans="1:6" x14ac:dyDescent="0.25">
      <c r="A36" s="29" t="s">
        <v>339</v>
      </c>
      <c r="B36" s="30" t="s">
        <v>76</v>
      </c>
      <c r="C36" s="30" t="s">
        <v>76</v>
      </c>
      <c r="D36" s="31" t="s">
        <v>102</v>
      </c>
      <c r="E36" s="30" t="s">
        <v>76</v>
      </c>
      <c r="F36" s="31" t="s">
        <v>102</v>
      </c>
    </row>
    <row r="37" spans="1:6" x14ac:dyDescent="0.25">
      <c r="A37" s="29" t="s">
        <v>342</v>
      </c>
      <c r="B37" s="30" t="s">
        <v>76</v>
      </c>
      <c r="C37" s="30" t="s">
        <v>76</v>
      </c>
      <c r="D37" s="31" t="s">
        <v>102</v>
      </c>
      <c r="E37" s="30" t="s">
        <v>76</v>
      </c>
      <c r="F37" s="31" t="s">
        <v>102</v>
      </c>
    </row>
    <row r="38" spans="1:6" x14ac:dyDescent="0.25">
      <c r="A38" s="29" t="s">
        <v>3121</v>
      </c>
      <c r="B38" s="30" t="s">
        <v>76</v>
      </c>
      <c r="C38" s="30" t="s">
        <v>76</v>
      </c>
      <c r="D38" s="31" t="s">
        <v>102</v>
      </c>
      <c r="E38" s="30" t="s">
        <v>76</v>
      </c>
      <c r="F38" s="31" t="s">
        <v>102</v>
      </c>
    </row>
    <row r="39" spans="1:6" x14ac:dyDescent="0.25">
      <c r="A39" s="29" t="s">
        <v>350</v>
      </c>
      <c r="B39" s="30" t="s">
        <v>76</v>
      </c>
      <c r="C39" s="30" t="s">
        <v>78</v>
      </c>
      <c r="D39" s="31"/>
      <c r="E39" s="30" t="s">
        <v>76</v>
      </c>
      <c r="F39" s="31" t="s">
        <v>105</v>
      </c>
    </row>
    <row r="40" spans="1:6" x14ac:dyDescent="0.25">
      <c r="A40" s="29" t="s">
        <v>352</v>
      </c>
      <c r="B40" s="30" t="s">
        <v>76</v>
      </c>
      <c r="C40" s="30" t="s">
        <v>78</v>
      </c>
      <c r="D40" s="31"/>
      <c r="E40" s="30" t="s">
        <v>76</v>
      </c>
      <c r="F40" s="31" t="s">
        <v>105</v>
      </c>
    </row>
    <row r="41" spans="1:6" ht="25.5" x14ac:dyDescent="0.25">
      <c r="A41" s="29" t="s">
        <v>356</v>
      </c>
      <c r="B41" s="30" t="s">
        <v>76</v>
      </c>
      <c r="C41" s="30" t="s">
        <v>76</v>
      </c>
      <c r="D41" s="31" t="s">
        <v>161</v>
      </c>
      <c r="E41" s="30" t="s">
        <v>76</v>
      </c>
      <c r="F41" s="31" t="s">
        <v>118</v>
      </c>
    </row>
    <row r="42" spans="1:6" ht="25.5" x14ac:dyDescent="0.25">
      <c r="A42" s="29" t="s">
        <v>359</v>
      </c>
      <c r="B42" s="30" t="s">
        <v>76</v>
      </c>
      <c r="C42" s="30" t="s">
        <v>76</v>
      </c>
      <c r="D42" s="31" t="s">
        <v>161</v>
      </c>
      <c r="E42" s="30" t="s">
        <v>76</v>
      </c>
      <c r="F42" s="31" t="s">
        <v>126</v>
      </c>
    </row>
    <row r="43" spans="1:6" x14ac:dyDescent="0.25">
      <c r="A43" s="29" t="s">
        <v>365</v>
      </c>
      <c r="B43" s="30" t="s">
        <v>76</v>
      </c>
      <c r="C43" s="30" t="s">
        <v>76</v>
      </c>
      <c r="D43" s="31" t="s">
        <v>161</v>
      </c>
      <c r="E43" s="30" t="s">
        <v>78</v>
      </c>
      <c r="F43" s="31"/>
    </row>
    <row r="44" spans="1:6" x14ac:dyDescent="0.25">
      <c r="A44" s="29" t="s">
        <v>368</v>
      </c>
      <c r="B44" s="30" t="s">
        <v>76</v>
      </c>
      <c r="C44" s="30" t="s">
        <v>76</v>
      </c>
      <c r="D44" s="31" t="s">
        <v>161</v>
      </c>
      <c r="E44" s="30" t="s">
        <v>78</v>
      </c>
      <c r="F44" s="31"/>
    </row>
    <row r="45" spans="1:6" x14ac:dyDescent="0.25">
      <c r="A45" s="29" t="s">
        <v>371</v>
      </c>
      <c r="B45" s="30" t="s">
        <v>76</v>
      </c>
      <c r="C45" s="30" t="s">
        <v>76</v>
      </c>
      <c r="D45" s="31" t="s">
        <v>161</v>
      </c>
      <c r="E45" s="30" t="s">
        <v>78</v>
      </c>
      <c r="F45" s="31"/>
    </row>
    <row r="46" spans="1:6" x14ac:dyDescent="0.25">
      <c r="A46" s="29" t="s">
        <v>373</v>
      </c>
      <c r="B46" s="30" t="s">
        <v>76</v>
      </c>
      <c r="C46" s="30" t="s">
        <v>76</v>
      </c>
      <c r="D46" s="31" t="s">
        <v>161</v>
      </c>
      <c r="E46" s="30" t="s">
        <v>78</v>
      </c>
      <c r="F46" s="31"/>
    </row>
    <row r="47" spans="1:6" x14ac:dyDescent="0.25">
      <c r="A47" s="29" t="s">
        <v>375</v>
      </c>
      <c r="B47" s="30" t="s">
        <v>76</v>
      </c>
      <c r="C47" s="30" t="s">
        <v>76</v>
      </c>
      <c r="D47" s="31" t="s">
        <v>161</v>
      </c>
      <c r="E47" s="30" t="s">
        <v>78</v>
      </c>
      <c r="F47" s="31"/>
    </row>
    <row r="48" spans="1:6" x14ac:dyDescent="0.25">
      <c r="A48" s="29" t="s">
        <v>377</v>
      </c>
      <c r="B48" s="30" t="s">
        <v>76</v>
      </c>
      <c r="C48" s="30" t="s">
        <v>76</v>
      </c>
      <c r="D48" s="31" t="s">
        <v>161</v>
      </c>
      <c r="E48" s="30" t="s">
        <v>78</v>
      </c>
      <c r="F48" s="30"/>
    </row>
    <row r="49" spans="1:6" x14ac:dyDescent="0.25">
      <c r="A49" s="29" t="s">
        <v>379</v>
      </c>
      <c r="B49" s="30" t="s">
        <v>76</v>
      </c>
      <c r="C49" s="30" t="s">
        <v>76</v>
      </c>
      <c r="D49" s="31" t="s">
        <v>161</v>
      </c>
      <c r="E49" s="30" t="s">
        <v>78</v>
      </c>
      <c r="F49" s="31"/>
    </row>
    <row r="50" spans="1:6" x14ac:dyDescent="0.25">
      <c r="A50" s="29" t="s">
        <v>381</v>
      </c>
      <c r="B50" s="30" t="s">
        <v>76</v>
      </c>
      <c r="C50" s="30" t="s">
        <v>76</v>
      </c>
      <c r="D50" s="31" t="s">
        <v>161</v>
      </c>
      <c r="E50" s="30" t="s">
        <v>78</v>
      </c>
      <c r="F50" s="31"/>
    </row>
    <row r="51" spans="1:6" x14ac:dyDescent="0.25">
      <c r="A51" s="29" t="s">
        <v>384</v>
      </c>
      <c r="B51" s="30" t="s">
        <v>76</v>
      </c>
      <c r="C51" s="30" t="s">
        <v>76</v>
      </c>
      <c r="D51" s="31" t="s">
        <v>161</v>
      </c>
      <c r="E51" s="30" t="s">
        <v>78</v>
      </c>
      <c r="F51" s="31"/>
    </row>
    <row r="52" spans="1:6" x14ac:dyDescent="0.25">
      <c r="A52" s="29" t="s">
        <v>3122</v>
      </c>
      <c r="B52" s="30" t="s">
        <v>76</v>
      </c>
      <c r="C52" s="30" t="s">
        <v>76</v>
      </c>
      <c r="D52" s="31" t="s">
        <v>161</v>
      </c>
      <c r="E52" s="30" t="s">
        <v>78</v>
      </c>
      <c r="F52" s="31"/>
    </row>
    <row r="53" spans="1:6" x14ac:dyDescent="0.25">
      <c r="A53" s="29" t="s">
        <v>386</v>
      </c>
      <c r="B53" s="30" t="s">
        <v>76</v>
      </c>
      <c r="C53" s="30" t="s">
        <v>76</v>
      </c>
      <c r="D53" s="31" t="s">
        <v>96</v>
      </c>
      <c r="E53" s="30" t="s">
        <v>76</v>
      </c>
      <c r="F53" s="31" t="s">
        <v>96</v>
      </c>
    </row>
    <row r="54" spans="1:6" x14ac:dyDescent="0.25">
      <c r="A54" s="29" t="s">
        <v>389</v>
      </c>
      <c r="B54" s="30" t="s">
        <v>76</v>
      </c>
      <c r="C54" s="30" t="s">
        <v>76</v>
      </c>
      <c r="D54" s="31" t="s">
        <v>96</v>
      </c>
      <c r="E54" s="30" t="s">
        <v>76</v>
      </c>
      <c r="F54" s="31" t="s">
        <v>96</v>
      </c>
    </row>
    <row r="55" spans="1:6" x14ac:dyDescent="0.25">
      <c r="A55" s="29" t="s">
        <v>391</v>
      </c>
      <c r="B55" s="30" t="s">
        <v>76</v>
      </c>
      <c r="C55" s="30" t="s">
        <v>76</v>
      </c>
      <c r="D55" s="31" t="s">
        <v>96</v>
      </c>
      <c r="E55" s="30" t="s">
        <v>76</v>
      </c>
      <c r="F55" s="31" t="s">
        <v>96</v>
      </c>
    </row>
    <row r="56" spans="1:6" x14ac:dyDescent="0.25">
      <c r="A56" s="29" t="s">
        <v>393</v>
      </c>
      <c r="B56" s="30" t="s">
        <v>76</v>
      </c>
      <c r="C56" s="30" t="s">
        <v>76</v>
      </c>
      <c r="D56" s="31" t="s">
        <v>96</v>
      </c>
      <c r="E56" s="30" t="s">
        <v>76</v>
      </c>
      <c r="F56" s="31" t="s">
        <v>96</v>
      </c>
    </row>
    <row r="57" spans="1:6" x14ac:dyDescent="0.25">
      <c r="A57" s="29" t="s">
        <v>398</v>
      </c>
      <c r="B57" s="30" t="s">
        <v>76</v>
      </c>
      <c r="C57" s="30" t="s">
        <v>76</v>
      </c>
      <c r="D57" s="31" t="s">
        <v>96</v>
      </c>
      <c r="E57" s="30" t="s">
        <v>76</v>
      </c>
      <c r="F57" s="31" t="s">
        <v>96</v>
      </c>
    </row>
    <row r="58" spans="1:6" x14ac:dyDescent="0.25">
      <c r="A58" s="32" t="s">
        <v>401</v>
      </c>
      <c r="B58" s="30" t="s">
        <v>76</v>
      </c>
      <c r="C58" s="34" t="s">
        <v>76</v>
      </c>
      <c r="D58" s="35" t="s">
        <v>1285</v>
      </c>
      <c r="E58" s="34" t="s">
        <v>76</v>
      </c>
      <c r="F58" s="35" t="s">
        <v>1285</v>
      </c>
    </row>
    <row r="59" spans="1:6" x14ac:dyDescent="0.25">
      <c r="A59" s="32" t="s">
        <v>411</v>
      </c>
      <c r="B59" s="30" t="s">
        <v>76</v>
      </c>
      <c r="C59" s="34" t="s">
        <v>76</v>
      </c>
      <c r="D59" s="35" t="s">
        <v>161</v>
      </c>
      <c r="E59" s="34" t="s">
        <v>78</v>
      </c>
      <c r="F59" s="35"/>
    </row>
    <row r="60" spans="1:6" x14ac:dyDescent="0.25">
      <c r="A60" s="32" t="s">
        <v>414</v>
      </c>
      <c r="B60" s="30" t="s">
        <v>76</v>
      </c>
      <c r="C60" s="34" t="s">
        <v>76</v>
      </c>
      <c r="D60" s="35" t="s">
        <v>161</v>
      </c>
      <c r="E60" s="34" t="s">
        <v>78</v>
      </c>
      <c r="F60" s="35"/>
    </row>
    <row r="61" spans="1:6" x14ac:dyDescent="0.25">
      <c r="A61" s="32" t="s">
        <v>416</v>
      </c>
      <c r="B61" s="30" t="s">
        <v>76</v>
      </c>
      <c r="C61" s="34" t="s">
        <v>76</v>
      </c>
      <c r="D61" s="35" t="s">
        <v>161</v>
      </c>
      <c r="E61" s="34" t="s">
        <v>78</v>
      </c>
      <c r="F61" s="35"/>
    </row>
    <row r="62" spans="1:6" x14ac:dyDescent="0.25">
      <c r="A62" s="32" t="s">
        <v>418</v>
      </c>
      <c r="B62" s="30" t="s">
        <v>76</v>
      </c>
      <c r="C62" s="34" t="s">
        <v>76</v>
      </c>
      <c r="D62" s="35" t="s">
        <v>148</v>
      </c>
      <c r="E62" s="34" t="s">
        <v>76</v>
      </c>
      <c r="F62" s="35" t="s">
        <v>148</v>
      </c>
    </row>
    <row r="63" spans="1:6" x14ac:dyDescent="0.25">
      <c r="A63" s="32" t="s">
        <v>421</v>
      </c>
      <c r="B63" s="30" t="s">
        <v>76</v>
      </c>
      <c r="C63" s="34" t="s">
        <v>76</v>
      </c>
      <c r="D63" s="35" t="s">
        <v>148</v>
      </c>
      <c r="E63" s="34" t="s">
        <v>76</v>
      </c>
      <c r="F63" s="35" t="s">
        <v>148</v>
      </c>
    </row>
    <row r="64" spans="1:6" x14ac:dyDescent="0.25">
      <c r="A64" s="32" t="s">
        <v>423</v>
      </c>
      <c r="B64" s="30" t="s">
        <v>76</v>
      </c>
      <c r="C64" s="34" t="s">
        <v>76</v>
      </c>
      <c r="D64" s="35" t="s">
        <v>148</v>
      </c>
      <c r="E64" s="34" t="s">
        <v>76</v>
      </c>
      <c r="F64" s="35" t="s">
        <v>148</v>
      </c>
    </row>
    <row r="65" spans="1:6" x14ac:dyDescent="0.25">
      <c r="A65" s="32" t="s">
        <v>425</v>
      </c>
      <c r="B65" s="30" t="s">
        <v>76</v>
      </c>
      <c r="C65" s="34" t="s">
        <v>76</v>
      </c>
      <c r="D65" s="35" t="s">
        <v>148</v>
      </c>
      <c r="E65" s="34" t="s">
        <v>76</v>
      </c>
      <c r="F65" s="35" t="s">
        <v>148</v>
      </c>
    </row>
    <row r="66" spans="1:6" x14ac:dyDescent="0.25">
      <c r="A66" s="32" t="s">
        <v>427</v>
      </c>
      <c r="B66" s="30" t="s">
        <v>76</v>
      </c>
      <c r="C66" s="34" t="s">
        <v>76</v>
      </c>
      <c r="D66" s="35" t="s">
        <v>148</v>
      </c>
      <c r="E66" s="34" t="s">
        <v>76</v>
      </c>
      <c r="F66" s="35" t="s">
        <v>148</v>
      </c>
    </row>
    <row r="67" spans="1:6" x14ac:dyDescent="0.25">
      <c r="A67" s="32" t="s">
        <v>429</v>
      </c>
      <c r="B67" s="30" t="s">
        <v>76</v>
      </c>
      <c r="C67" s="34" t="s">
        <v>76</v>
      </c>
      <c r="D67" s="35" t="s">
        <v>148</v>
      </c>
      <c r="E67" s="34" t="s">
        <v>76</v>
      </c>
      <c r="F67" s="35" t="s">
        <v>148</v>
      </c>
    </row>
    <row r="68" spans="1:6" x14ac:dyDescent="0.25">
      <c r="A68" s="29" t="s">
        <v>431</v>
      </c>
      <c r="B68" s="30" t="s">
        <v>76</v>
      </c>
      <c r="C68" s="30" t="s">
        <v>76</v>
      </c>
      <c r="D68" s="31" t="s">
        <v>148</v>
      </c>
      <c r="E68" s="30" t="s">
        <v>76</v>
      </c>
      <c r="F68" s="31" t="s">
        <v>148</v>
      </c>
    </row>
    <row r="69" spans="1:6" x14ac:dyDescent="0.25">
      <c r="A69" s="29" t="s">
        <v>433</v>
      </c>
      <c r="B69" s="30" t="s">
        <v>76</v>
      </c>
      <c r="C69" s="30" t="s">
        <v>76</v>
      </c>
      <c r="D69" s="31" t="s">
        <v>148</v>
      </c>
      <c r="E69" s="30" t="s">
        <v>76</v>
      </c>
      <c r="F69" s="31" t="s">
        <v>148</v>
      </c>
    </row>
    <row r="70" spans="1:6" x14ac:dyDescent="0.25">
      <c r="A70" s="29" t="s">
        <v>435</v>
      </c>
      <c r="B70" s="30" t="s">
        <v>76</v>
      </c>
      <c r="C70" s="30" t="s">
        <v>76</v>
      </c>
      <c r="D70" s="31" t="s">
        <v>148</v>
      </c>
      <c r="E70" s="30" t="s">
        <v>76</v>
      </c>
      <c r="F70" s="31" t="s">
        <v>148</v>
      </c>
    </row>
    <row r="71" spans="1:6" x14ac:dyDescent="0.25">
      <c r="A71" s="29" t="s">
        <v>437</v>
      </c>
      <c r="B71" s="30" t="s">
        <v>76</v>
      </c>
      <c r="C71" s="30" t="s">
        <v>76</v>
      </c>
      <c r="D71" s="31" t="s">
        <v>148</v>
      </c>
      <c r="E71" s="30" t="s">
        <v>76</v>
      </c>
      <c r="F71" s="31" t="s">
        <v>148</v>
      </c>
    </row>
    <row r="72" spans="1:6" ht="25.5" x14ac:dyDescent="0.25">
      <c r="A72" s="29" t="s">
        <v>439</v>
      </c>
      <c r="B72" s="30" t="s">
        <v>76</v>
      </c>
      <c r="C72" s="30" t="s">
        <v>76</v>
      </c>
      <c r="D72" s="31" t="s">
        <v>161</v>
      </c>
      <c r="E72" s="30" t="s">
        <v>76</v>
      </c>
      <c r="F72" s="31" t="s">
        <v>116</v>
      </c>
    </row>
    <row r="73" spans="1:6" x14ac:dyDescent="0.25">
      <c r="A73" s="29" t="s">
        <v>448</v>
      </c>
      <c r="B73" s="30" t="s">
        <v>76</v>
      </c>
      <c r="C73" s="30" t="s">
        <v>76</v>
      </c>
      <c r="D73" s="31" t="s">
        <v>161</v>
      </c>
      <c r="E73" s="30" t="s">
        <v>78</v>
      </c>
      <c r="F73" s="31"/>
    </row>
    <row r="74" spans="1:6" x14ac:dyDescent="0.25">
      <c r="A74" s="29" t="s">
        <v>451</v>
      </c>
      <c r="B74" s="30" t="s">
        <v>76</v>
      </c>
      <c r="C74" s="30" t="s">
        <v>76</v>
      </c>
      <c r="D74" s="31" t="s">
        <v>161</v>
      </c>
      <c r="E74" s="30" t="s">
        <v>78</v>
      </c>
      <c r="F74" s="31"/>
    </row>
    <row r="75" spans="1:6" x14ac:dyDescent="0.25">
      <c r="A75" s="29" t="s">
        <v>453</v>
      </c>
      <c r="B75" s="30" t="s">
        <v>76</v>
      </c>
      <c r="C75" s="30" t="s">
        <v>76</v>
      </c>
      <c r="D75" s="31" t="s">
        <v>161</v>
      </c>
      <c r="E75" s="30" t="s">
        <v>78</v>
      </c>
      <c r="F75" s="31"/>
    </row>
    <row r="76" spans="1:6" x14ac:dyDescent="0.25">
      <c r="A76" s="29" t="s">
        <v>455</v>
      </c>
      <c r="B76" s="30" t="s">
        <v>76</v>
      </c>
      <c r="C76" s="30" t="s">
        <v>76</v>
      </c>
      <c r="D76" s="31" t="s">
        <v>161</v>
      </c>
      <c r="E76" s="30" t="s">
        <v>78</v>
      </c>
      <c r="F76" s="31"/>
    </row>
    <row r="77" spans="1:6" x14ac:dyDescent="0.25">
      <c r="A77" s="29" t="s">
        <v>473</v>
      </c>
      <c r="B77" s="30" t="s">
        <v>76</v>
      </c>
      <c r="C77" s="30" t="s">
        <v>76</v>
      </c>
      <c r="D77" s="31" t="s">
        <v>142</v>
      </c>
      <c r="E77" s="30" t="s">
        <v>76</v>
      </c>
      <c r="F77" s="31" t="s">
        <v>142</v>
      </c>
    </row>
    <row r="78" spans="1:6" x14ac:dyDescent="0.25">
      <c r="A78" s="29" t="s">
        <v>475</v>
      </c>
      <c r="B78" s="30" t="s">
        <v>76</v>
      </c>
      <c r="C78" s="30" t="s">
        <v>76</v>
      </c>
      <c r="D78" s="31" t="s">
        <v>142</v>
      </c>
      <c r="E78" s="30" t="s">
        <v>76</v>
      </c>
      <c r="F78" s="31" t="s">
        <v>142</v>
      </c>
    </row>
    <row r="79" spans="1:6" x14ac:dyDescent="0.25">
      <c r="A79" s="29" t="s">
        <v>476</v>
      </c>
      <c r="B79" s="30" t="s">
        <v>76</v>
      </c>
      <c r="C79" s="30" t="s">
        <v>76</v>
      </c>
      <c r="D79" s="31" t="s">
        <v>142</v>
      </c>
      <c r="E79" s="30" t="s">
        <v>76</v>
      </c>
      <c r="F79" s="31" t="s">
        <v>142</v>
      </c>
    </row>
    <row r="80" spans="1:6" x14ac:dyDescent="0.25">
      <c r="A80" s="29" t="s">
        <v>478</v>
      </c>
      <c r="B80" s="30" t="s">
        <v>76</v>
      </c>
      <c r="C80" s="30" t="s">
        <v>76</v>
      </c>
      <c r="D80" s="31" t="s">
        <v>142</v>
      </c>
      <c r="E80" s="30" t="s">
        <v>76</v>
      </c>
      <c r="F80" s="31" t="s">
        <v>142</v>
      </c>
    </row>
    <row r="81" spans="1:6" x14ac:dyDescent="0.25">
      <c r="A81" s="29" t="s">
        <v>479</v>
      </c>
      <c r="B81" s="30" t="s">
        <v>76</v>
      </c>
      <c r="C81" s="30" t="s">
        <v>76</v>
      </c>
      <c r="D81" s="31" t="s">
        <v>142</v>
      </c>
      <c r="E81" s="30" t="s">
        <v>76</v>
      </c>
      <c r="F81" s="31" t="s">
        <v>142</v>
      </c>
    </row>
    <row r="82" spans="1:6" x14ac:dyDescent="0.25">
      <c r="A82" s="29" t="s">
        <v>481</v>
      </c>
      <c r="B82" s="30" t="s">
        <v>76</v>
      </c>
      <c r="C82" s="30" t="s">
        <v>76</v>
      </c>
      <c r="D82" s="31" t="s">
        <v>142</v>
      </c>
      <c r="E82" s="30" t="s">
        <v>76</v>
      </c>
      <c r="F82" s="31" t="s">
        <v>142</v>
      </c>
    </row>
    <row r="83" spans="1:6" x14ac:dyDescent="0.25">
      <c r="A83" s="29" t="s">
        <v>483</v>
      </c>
      <c r="B83" s="30" t="s">
        <v>76</v>
      </c>
      <c r="C83" s="30" t="s">
        <v>76</v>
      </c>
      <c r="D83" s="31" t="s">
        <v>142</v>
      </c>
      <c r="E83" s="30" t="s">
        <v>76</v>
      </c>
      <c r="F83" s="31" t="s">
        <v>142</v>
      </c>
    </row>
    <row r="84" spans="1:6" x14ac:dyDescent="0.25">
      <c r="A84" s="29" t="s">
        <v>484</v>
      </c>
      <c r="B84" s="30" t="s">
        <v>76</v>
      </c>
      <c r="C84" s="30" t="s">
        <v>76</v>
      </c>
      <c r="D84" s="31" t="s">
        <v>142</v>
      </c>
      <c r="E84" s="30" t="s">
        <v>76</v>
      </c>
      <c r="F84" s="31" t="s">
        <v>142</v>
      </c>
    </row>
    <row r="85" spans="1:6" x14ac:dyDescent="0.25">
      <c r="A85" s="29" t="s">
        <v>485</v>
      </c>
      <c r="B85" s="30" t="s">
        <v>76</v>
      </c>
      <c r="C85" s="30" t="s">
        <v>76</v>
      </c>
      <c r="D85" s="31" t="s">
        <v>1286</v>
      </c>
      <c r="E85" s="30" t="s">
        <v>76</v>
      </c>
      <c r="F85" s="31" t="s">
        <v>1286</v>
      </c>
    </row>
    <row r="86" spans="1:6" x14ac:dyDescent="0.25">
      <c r="A86" s="29" t="s">
        <v>486</v>
      </c>
      <c r="B86" s="30" t="s">
        <v>76</v>
      </c>
      <c r="C86" s="30" t="s">
        <v>76</v>
      </c>
      <c r="D86" s="31" t="s">
        <v>142</v>
      </c>
      <c r="E86" s="30" t="s">
        <v>76</v>
      </c>
      <c r="F86" s="31" t="s">
        <v>142</v>
      </c>
    </row>
    <row r="87" spans="1:6" x14ac:dyDescent="0.25">
      <c r="A87" s="29" t="s">
        <v>487</v>
      </c>
      <c r="B87" s="30" t="s">
        <v>76</v>
      </c>
      <c r="C87" s="30" t="s">
        <v>76</v>
      </c>
      <c r="D87" s="31" t="s">
        <v>1286</v>
      </c>
      <c r="E87" s="30" t="s">
        <v>76</v>
      </c>
      <c r="F87" s="31" t="s">
        <v>1286</v>
      </c>
    </row>
    <row r="88" spans="1:6" x14ac:dyDescent="0.25">
      <c r="A88" s="29" t="s">
        <v>488</v>
      </c>
      <c r="B88" s="30" t="s">
        <v>76</v>
      </c>
      <c r="C88" s="30" t="s">
        <v>76</v>
      </c>
      <c r="D88" s="31" t="s">
        <v>142</v>
      </c>
      <c r="E88" s="30" t="s">
        <v>76</v>
      </c>
      <c r="F88" s="31" t="s">
        <v>142</v>
      </c>
    </row>
    <row r="89" spans="1:6" x14ac:dyDescent="0.25">
      <c r="A89" s="29" t="s">
        <v>489</v>
      </c>
      <c r="B89" s="30" t="s">
        <v>76</v>
      </c>
      <c r="C89" s="30" t="s">
        <v>76</v>
      </c>
      <c r="D89" s="31" t="s">
        <v>142</v>
      </c>
      <c r="E89" s="30" t="s">
        <v>76</v>
      </c>
      <c r="F89" s="31" t="s">
        <v>142</v>
      </c>
    </row>
    <row r="90" spans="1:6" x14ac:dyDescent="0.25">
      <c r="A90" s="29" t="s">
        <v>495</v>
      </c>
      <c r="B90" s="30" t="s">
        <v>76</v>
      </c>
      <c r="C90" s="30" t="s">
        <v>76</v>
      </c>
      <c r="D90" s="31" t="s">
        <v>142</v>
      </c>
      <c r="E90" s="30" t="s">
        <v>76</v>
      </c>
      <c r="F90" s="31" t="s">
        <v>142</v>
      </c>
    </row>
    <row r="91" spans="1:6" x14ac:dyDescent="0.25">
      <c r="A91" s="29" t="s">
        <v>498</v>
      </c>
      <c r="B91" s="30" t="s">
        <v>76</v>
      </c>
      <c r="C91" s="30" t="s">
        <v>76</v>
      </c>
      <c r="D91" s="31" t="s">
        <v>142</v>
      </c>
      <c r="E91" s="30" t="s">
        <v>76</v>
      </c>
      <c r="F91" s="31" t="s">
        <v>142</v>
      </c>
    </row>
    <row r="92" spans="1:6" x14ac:dyDescent="0.25">
      <c r="A92" s="29" t="s">
        <v>500</v>
      </c>
      <c r="B92" s="30" t="s">
        <v>76</v>
      </c>
      <c r="C92" s="30" t="s">
        <v>76</v>
      </c>
      <c r="D92" s="31" t="s">
        <v>142</v>
      </c>
      <c r="E92" s="30" t="s">
        <v>76</v>
      </c>
      <c r="F92" s="31" t="s">
        <v>142</v>
      </c>
    </row>
    <row r="93" spans="1:6" x14ac:dyDescent="0.25">
      <c r="A93" s="29" t="s">
        <v>502</v>
      </c>
      <c r="B93" s="30" t="s">
        <v>76</v>
      </c>
      <c r="C93" s="30" t="s">
        <v>76</v>
      </c>
      <c r="D93" s="31" t="s">
        <v>142</v>
      </c>
      <c r="E93" s="30" t="s">
        <v>76</v>
      </c>
      <c r="F93" s="31" t="s">
        <v>142</v>
      </c>
    </row>
    <row r="94" spans="1:6" x14ac:dyDescent="0.25">
      <c r="A94" s="29" t="s">
        <v>504</v>
      </c>
      <c r="B94" s="30" t="s">
        <v>76</v>
      </c>
      <c r="C94" s="30" t="s">
        <v>76</v>
      </c>
      <c r="D94" s="31" t="s">
        <v>1286</v>
      </c>
      <c r="E94" s="30" t="s">
        <v>76</v>
      </c>
      <c r="F94" s="31" t="s">
        <v>1286</v>
      </c>
    </row>
    <row r="95" spans="1:6" x14ac:dyDescent="0.25">
      <c r="A95" s="29" t="s">
        <v>506</v>
      </c>
      <c r="B95" s="30" t="s">
        <v>76</v>
      </c>
      <c r="C95" s="30" t="s">
        <v>76</v>
      </c>
      <c r="D95" s="31" t="s">
        <v>142</v>
      </c>
      <c r="E95" s="30" t="s">
        <v>76</v>
      </c>
      <c r="F95" s="31" t="s">
        <v>142</v>
      </c>
    </row>
    <row r="96" spans="1:6" x14ac:dyDescent="0.25">
      <c r="A96" s="29" t="s">
        <v>508</v>
      </c>
      <c r="B96" s="30" t="s">
        <v>76</v>
      </c>
      <c r="C96" s="30" t="s">
        <v>76</v>
      </c>
      <c r="D96" s="31" t="s">
        <v>102</v>
      </c>
      <c r="E96" s="30" t="s">
        <v>76</v>
      </c>
      <c r="F96" s="31" t="s">
        <v>102</v>
      </c>
    </row>
    <row r="97" spans="1:6" x14ac:dyDescent="0.25">
      <c r="A97" s="29" t="s">
        <v>510</v>
      </c>
      <c r="B97" s="30" t="s">
        <v>76</v>
      </c>
      <c r="C97" s="30" t="s">
        <v>76</v>
      </c>
      <c r="D97" s="31" t="s">
        <v>1286</v>
      </c>
      <c r="E97" s="30" t="s">
        <v>76</v>
      </c>
      <c r="F97" s="31" t="s">
        <v>1286</v>
      </c>
    </row>
    <row r="98" spans="1:6" x14ac:dyDescent="0.25">
      <c r="A98" s="32" t="s">
        <v>512</v>
      </c>
      <c r="B98" s="30" t="s">
        <v>76</v>
      </c>
      <c r="C98" s="34" t="s">
        <v>76</v>
      </c>
      <c r="D98" s="35" t="s">
        <v>1286</v>
      </c>
      <c r="E98" s="34" t="s">
        <v>76</v>
      </c>
      <c r="F98" s="35" t="s">
        <v>1286</v>
      </c>
    </row>
    <row r="99" spans="1:6" x14ac:dyDescent="0.25">
      <c r="A99" s="29" t="s">
        <v>516</v>
      </c>
      <c r="B99" s="30" t="s">
        <v>76</v>
      </c>
      <c r="C99" s="30" t="s">
        <v>76</v>
      </c>
      <c r="D99" s="31" t="s">
        <v>1287</v>
      </c>
      <c r="E99" s="30" t="s">
        <v>76</v>
      </c>
      <c r="F99" s="31" t="s">
        <v>1287</v>
      </c>
    </row>
    <row r="100" spans="1:6" x14ac:dyDescent="0.25">
      <c r="A100" s="29" t="s">
        <v>3123</v>
      </c>
      <c r="B100" s="30" t="s">
        <v>76</v>
      </c>
      <c r="C100" s="30" t="s">
        <v>76</v>
      </c>
      <c r="D100" s="31" t="s">
        <v>102</v>
      </c>
      <c r="E100" s="30" t="s">
        <v>76</v>
      </c>
      <c r="F100" s="31" t="s">
        <v>102</v>
      </c>
    </row>
    <row r="101" spans="1:6" x14ac:dyDescent="0.25">
      <c r="A101" s="29" t="s">
        <v>521</v>
      </c>
      <c r="B101" s="30" t="s">
        <v>76</v>
      </c>
      <c r="C101" s="30" t="s">
        <v>76</v>
      </c>
      <c r="D101" s="31" t="s">
        <v>1286</v>
      </c>
      <c r="E101" s="30" t="s">
        <v>76</v>
      </c>
      <c r="F101" s="31" t="s">
        <v>1286</v>
      </c>
    </row>
    <row r="102" spans="1:6" x14ac:dyDescent="0.25">
      <c r="A102" s="29" t="s">
        <v>524</v>
      </c>
      <c r="B102" s="30" t="s">
        <v>76</v>
      </c>
      <c r="C102" s="30" t="s">
        <v>76</v>
      </c>
      <c r="D102" s="31" t="s">
        <v>1286</v>
      </c>
      <c r="E102" s="30" t="s">
        <v>76</v>
      </c>
      <c r="F102" s="31" t="s">
        <v>1286</v>
      </c>
    </row>
    <row r="103" spans="1:6" x14ac:dyDescent="0.25">
      <c r="A103" s="29" t="s">
        <v>526</v>
      </c>
      <c r="B103" s="30" t="s">
        <v>76</v>
      </c>
      <c r="C103" s="30" t="s">
        <v>76</v>
      </c>
      <c r="D103" s="31" t="s">
        <v>1285</v>
      </c>
      <c r="E103" s="30" t="s">
        <v>76</v>
      </c>
      <c r="F103" s="31" t="s">
        <v>1285</v>
      </c>
    </row>
    <row r="104" spans="1:6" x14ac:dyDescent="0.25">
      <c r="A104" s="29" t="s">
        <v>529</v>
      </c>
      <c r="B104" s="30" t="s">
        <v>76</v>
      </c>
      <c r="C104" s="30" t="s">
        <v>76</v>
      </c>
      <c r="D104" s="31" t="s">
        <v>142</v>
      </c>
      <c r="E104" s="30" t="s">
        <v>76</v>
      </c>
      <c r="F104" s="31" t="s">
        <v>142</v>
      </c>
    </row>
    <row r="105" spans="1:6" ht="25.5" x14ac:dyDescent="0.25">
      <c r="A105" s="29" t="s">
        <v>531</v>
      </c>
      <c r="B105" s="30" t="s">
        <v>76</v>
      </c>
      <c r="C105" s="30" t="s">
        <v>76</v>
      </c>
      <c r="D105" s="31" t="s">
        <v>161</v>
      </c>
      <c r="E105" s="30" t="s">
        <v>76</v>
      </c>
      <c r="F105" s="31" t="s">
        <v>120</v>
      </c>
    </row>
    <row r="106" spans="1:6" x14ac:dyDescent="0.25">
      <c r="A106" s="29" t="s">
        <v>540</v>
      </c>
      <c r="B106" s="30" t="s">
        <v>76</v>
      </c>
      <c r="C106" s="30" t="s">
        <v>76</v>
      </c>
      <c r="D106" s="31" t="s">
        <v>142</v>
      </c>
      <c r="E106" s="30" t="s">
        <v>76</v>
      </c>
      <c r="F106" s="31" t="s">
        <v>142</v>
      </c>
    </row>
    <row r="107" spans="1:6" x14ac:dyDescent="0.25">
      <c r="A107" s="29" t="s">
        <v>543</v>
      </c>
      <c r="B107" s="30" t="s">
        <v>76</v>
      </c>
      <c r="C107" s="30" t="s">
        <v>76</v>
      </c>
      <c r="D107" s="31" t="s">
        <v>109</v>
      </c>
      <c r="E107" s="30" t="s">
        <v>76</v>
      </c>
      <c r="F107" s="31" t="s">
        <v>109</v>
      </c>
    </row>
    <row r="108" spans="1:6" x14ac:dyDescent="0.25">
      <c r="A108" s="29" t="s">
        <v>553</v>
      </c>
      <c r="B108" s="30" t="s">
        <v>76</v>
      </c>
      <c r="C108" s="30" t="s">
        <v>76</v>
      </c>
      <c r="D108" s="31" t="s">
        <v>142</v>
      </c>
      <c r="E108" s="30" t="s">
        <v>76</v>
      </c>
      <c r="F108" s="31" t="s">
        <v>142</v>
      </c>
    </row>
    <row r="109" spans="1:6" x14ac:dyDescent="0.25">
      <c r="A109" s="29" t="s">
        <v>556</v>
      </c>
      <c r="B109" s="30" t="s">
        <v>76</v>
      </c>
      <c r="C109" s="30" t="s">
        <v>76</v>
      </c>
      <c r="D109" s="31" t="s">
        <v>142</v>
      </c>
      <c r="E109" s="30" t="s">
        <v>76</v>
      </c>
      <c r="F109" s="31" t="s">
        <v>142</v>
      </c>
    </row>
    <row r="110" spans="1:6" x14ac:dyDescent="0.25">
      <c r="A110" s="29" t="s">
        <v>558</v>
      </c>
      <c r="B110" s="30" t="s">
        <v>76</v>
      </c>
      <c r="C110" s="30" t="s">
        <v>76</v>
      </c>
      <c r="D110" s="31" t="s">
        <v>142</v>
      </c>
      <c r="E110" s="30" t="s">
        <v>76</v>
      </c>
      <c r="F110" s="31" t="s">
        <v>142</v>
      </c>
    </row>
    <row r="111" spans="1:6" x14ac:dyDescent="0.25">
      <c r="A111" s="29" t="s">
        <v>560</v>
      </c>
      <c r="B111" s="30" t="s">
        <v>76</v>
      </c>
      <c r="C111" s="30" t="s">
        <v>76</v>
      </c>
      <c r="D111" s="31" t="s">
        <v>142</v>
      </c>
      <c r="E111" s="30" t="s">
        <v>76</v>
      </c>
      <c r="F111" s="31" t="s">
        <v>142</v>
      </c>
    </row>
    <row r="112" spans="1:6" x14ac:dyDescent="0.25">
      <c r="A112" s="29" t="s">
        <v>562</v>
      </c>
      <c r="B112" s="30" t="s">
        <v>76</v>
      </c>
      <c r="C112" s="30" t="s">
        <v>76</v>
      </c>
      <c r="D112" s="31" t="s">
        <v>142</v>
      </c>
      <c r="E112" s="30" t="s">
        <v>76</v>
      </c>
      <c r="F112" s="31" t="s">
        <v>142</v>
      </c>
    </row>
    <row r="113" spans="1:6" x14ac:dyDescent="0.25">
      <c r="A113" s="29" t="s">
        <v>564</v>
      </c>
      <c r="B113" s="30" t="s">
        <v>76</v>
      </c>
      <c r="C113" s="30" t="s">
        <v>76</v>
      </c>
      <c r="D113" s="31" t="s">
        <v>142</v>
      </c>
      <c r="E113" s="30" t="s">
        <v>76</v>
      </c>
      <c r="F113" s="31" t="s">
        <v>142</v>
      </c>
    </row>
    <row r="114" spans="1:6" x14ac:dyDescent="0.25">
      <c r="A114" s="29" t="s">
        <v>566</v>
      </c>
      <c r="B114" s="30" t="s">
        <v>76</v>
      </c>
      <c r="C114" s="30" t="s">
        <v>76</v>
      </c>
      <c r="D114" s="31" t="s">
        <v>142</v>
      </c>
      <c r="E114" s="30" t="s">
        <v>76</v>
      </c>
      <c r="F114" s="31" t="s">
        <v>142</v>
      </c>
    </row>
    <row r="115" spans="1:6" x14ac:dyDescent="0.25">
      <c r="A115" s="29" t="s">
        <v>568</v>
      </c>
      <c r="B115" s="30" t="s">
        <v>76</v>
      </c>
      <c r="C115" s="30" t="s">
        <v>76</v>
      </c>
      <c r="D115" s="31" t="s">
        <v>142</v>
      </c>
      <c r="E115" s="30" t="s">
        <v>76</v>
      </c>
      <c r="F115" s="31" t="s">
        <v>142</v>
      </c>
    </row>
    <row r="116" spans="1:6" x14ac:dyDescent="0.25">
      <c r="A116" s="29" t="s">
        <v>570</v>
      </c>
      <c r="B116" s="30" t="s">
        <v>76</v>
      </c>
      <c r="C116" s="30" t="s">
        <v>76</v>
      </c>
      <c r="D116" s="31" t="s">
        <v>142</v>
      </c>
      <c r="E116" s="30" t="s">
        <v>76</v>
      </c>
      <c r="F116" s="31" t="s">
        <v>142</v>
      </c>
    </row>
    <row r="117" spans="1:6" x14ac:dyDescent="0.25">
      <c r="A117" s="32" t="s">
        <v>572</v>
      </c>
      <c r="B117" s="30" t="s">
        <v>76</v>
      </c>
      <c r="C117" s="34" t="s">
        <v>76</v>
      </c>
      <c r="D117" s="35" t="s">
        <v>142</v>
      </c>
      <c r="E117" s="34" t="s">
        <v>76</v>
      </c>
      <c r="F117" s="35" t="s">
        <v>142</v>
      </c>
    </row>
    <row r="118" spans="1:6" x14ac:dyDescent="0.25">
      <c r="A118" s="29" t="s">
        <v>574</v>
      </c>
      <c r="B118" s="30" t="s">
        <v>76</v>
      </c>
      <c r="C118" s="30" t="s">
        <v>76</v>
      </c>
      <c r="D118" s="31" t="s">
        <v>142</v>
      </c>
      <c r="E118" s="30" t="s">
        <v>76</v>
      </c>
      <c r="F118" s="31" t="s">
        <v>142</v>
      </c>
    </row>
    <row r="119" spans="1:6" x14ac:dyDescent="0.25">
      <c r="A119" s="32" t="s">
        <v>576</v>
      </c>
      <c r="B119" s="30" t="s">
        <v>76</v>
      </c>
      <c r="C119" s="30" t="s">
        <v>76</v>
      </c>
      <c r="D119" s="31" t="s">
        <v>161</v>
      </c>
      <c r="E119" s="30" t="s">
        <v>78</v>
      </c>
      <c r="F119" s="31"/>
    </row>
    <row r="120" spans="1:6" ht="25.5" x14ac:dyDescent="0.25">
      <c r="A120" s="32" t="s">
        <v>588</v>
      </c>
      <c r="B120" s="30" t="s">
        <v>76</v>
      </c>
      <c r="C120" s="34" t="s">
        <v>76</v>
      </c>
      <c r="D120" s="31" t="s">
        <v>161</v>
      </c>
      <c r="E120" s="30" t="s">
        <v>76</v>
      </c>
      <c r="F120" s="31" t="s">
        <v>114</v>
      </c>
    </row>
    <row r="121" spans="1:6" x14ac:dyDescent="0.25">
      <c r="A121" s="32" t="s">
        <v>590</v>
      </c>
      <c r="B121" s="30" t="s">
        <v>76</v>
      </c>
      <c r="C121" s="30" t="s">
        <v>76</v>
      </c>
      <c r="D121" s="31" t="s">
        <v>161</v>
      </c>
      <c r="E121" s="30" t="s">
        <v>78</v>
      </c>
      <c r="F121" s="31"/>
    </row>
    <row r="122" spans="1:6" ht="25.5" x14ac:dyDescent="0.25">
      <c r="A122" s="29" t="s">
        <v>592</v>
      </c>
      <c r="B122" s="30" t="s">
        <v>76</v>
      </c>
      <c r="C122" s="34" t="s">
        <v>76</v>
      </c>
      <c r="D122" s="31" t="s">
        <v>161</v>
      </c>
      <c r="E122" s="30" t="s">
        <v>76</v>
      </c>
      <c r="F122" s="31" t="s">
        <v>124</v>
      </c>
    </row>
    <row r="123" spans="1:6" x14ac:dyDescent="0.25">
      <c r="A123" s="29" t="s">
        <v>594</v>
      </c>
      <c r="B123" s="30" t="s">
        <v>76</v>
      </c>
      <c r="C123" s="30" t="s">
        <v>76</v>
      </c>
      <c r="D123" s="31" t="s">
        <v>161</v>
      </c>
      <c r="E123" s="30" t="s">
        <v>78</v>
      </c>
      <c r="F123" s="31"/>
    </row>
    <row r="124" spans="1:6" x14ac:dyDescent="0.25">
      <c r="A124" s="29" t="s">
        <v>596</v>
      </c>
      <c r="B124" s="30" t="s">
        <v>76</v>
      </c>
      <c r="C124" s="30" t="s">
        <v>76</v>
      </c>
      <c r="D124" s="35" t="s">
        <v>161</v>
      </c>
      <c r="E124" s="30" t="s">
        <v>78</v>
      </c>
      <c r="F124" s="31"/>
    </row>
    <row r="125" spans="1:6" x14ac:dyDescent="0.25">
      <c r="A125" s="29" t="s">
        <v>598</v>
      </c>
      <c r="B125" s="30" t="s">
        <v>76</v>
      </c>
      <c r="C125" s="30" t="s">
        <v>76</v>
      </c>
      <c r="D125" s="35" t="s">
        <v>167</v>
      </c>
      <c r="E125" s="30" t="s">
        <v>76</v>
      </c>
      <c r="F125" s="31" t="s">
        <v>167</v>
      </c>
    </row>
    <row r="126" spans="1:6" ht="38.25" x14ac:dyDescent="0.25">
      <c r="A126" s="29" t="s">
        <v>605</v>
      </c>
      <c r="B126" s="30" t="s">
        <v>76</v>
      </c>
      <c r="C126" s="30" t="s">
        <v>76</v>
      </c>
      <c r="D126" s="35" t="s">
        <v>110</v>
      </c>
      <c r="E126" s="30" t="s">
        <v>76</v>
      </c>
      <c r="F126" s="31" t="s">
        <v>110</v>
      </c>
    </row>
    <row r="127" spans="1:6" ht="38.25" x14ac:dyDescent="0.25">
      <c r="A127" s="29" t="s">
        <v>607</v>
      </c>
      <c r="B127" s="30" t="s">
        <v>76</v>
      </c>
      <c r="C127" s="30" t="s">
        <v>76</v>
      </c>
      <c r="D127" s="31" t="s">
        <v>110</v>
      </c>
      <c r="E127" s="30" t="s">
        <v>76</v>
      </c>
      <c r="F127" s="31" t="s">
        <v>110</v>
      </c>
    </row>
    <row r="128" spans="1:6" ht="38.25" x14ac:dyDescent="0.25">
      <c r="A128" s="29" t="s">
        <v>613</v>
      </c>
      <c r="B128" s="30" t="s">
        <v>76</v>
      </c>
      <c r="C128" s="30" t="s">
        <v>76</v>
      </c>
      <c r="D128" s="31" t="s">
        <v>112</v>
      </c>
      <c r="E128" s="30" t="s">
        <v>76</v>
      </c>
      <c r="F128" s="31" t="s">
        <v>112</v>
      </c>
    </row>
    <row r="129" spans="1:6" x14ac:dyDescent="0.25">
      <c r="A129" s="29" t="s">
        <v>660</v>
      </c>
      <c r="B129" s="30" t="s">
        <v>76</v>
      </c>
      <c r="C129" s="30" t="s">
        <v>76</v>
      </c>
      <c r="D129" s="31" t="s">
        <v>167</v>
      </c>
      <c r="E129" s="30" t="s">
        <v>76</v>
      </c>
      <c r="F129" s="31" t="s">
        <v>167</v>
      </c>
    </row>
    <row r="130" spans="1:6" x14ac:dyDescent="0.25">
      <c r="A130" s="29" t="s">
        <v>662</v>
      </c>
      <c r="B130" s="30" t="s">
        <v>76</v>
      </c>
      <c r="C130" s="30" t="s">
        <v>76</v>
      </c>
      <c r="D130" s="31" t="s">
        <v>167</v>
      </c>
      <c r="E130" s="30" t="s">
        <v>76</v>
      </c>
      <c r="F130" s="31" t="s">
        <v>167</v>
      </c>
    </row>
    <row r="131" spans="1:6" x14ac:dyDescent="0.25">
      <c r="A131" s="29" t="s">
        <v>664</v>
      </c>
      <c r="B131" s="30" t="s">
        <v>76</v>
      </c>
      <c r="C131" s="30" t="s">
        <v>76</v>
      </c>
      <c r="D131" s="31" t="s">
        <v>167</v>
      </c>
      <c r="E131" s="30" t="s">
        <v>76</v>
      </c>
      <c r="F131" s="31" t="s">
        <v>167</v>
      </c>
    </row>
    <row r="132" spans="1:6" x14ac:dyDescent="0.25">
      <c r="A132" s="32" t="s">
        <v>697</v>
      </c>
      <c r="B132" s="30" t="s">
        <v>76</v>
      </c>
      <c r="C132" s="34" t="s">
        <v>76</v>
      </c>
      <c r="D132" s="35" t="s">
        <v>167</v>
      </c>
      <c r="E132" s="34" t="s">
        <v>76</v>
      </c>
      <c r="F132" s="35" t="s">
        <v>167</v>
      </c>
    </row>
    <row r="133" spans="1:6" x14ac:dyDescent="0.25">
      <c r="A133" s="29" t="s">
        <v>699</v>
      </c>
      <c r="B133" s="30" t="s">
        <v>76</v>
      </c>
      <c r="C133" s="30" t="s">
        <v>76</v>
      </c>
      <c r="D133" s="31" t="s">
        <v>167</v>
      </c>
      <c r="E133" s="30" t="s">
        <v>76</v>
      </c>
      <c r="F133" s="31" t="s">
        <v>167</v>
      </c>
    </row>
    <row r="134" spans="1:6" x14ac:dyDescent="0.25">
      <c r="A134" s="29" t="s">
        <v>703</v>
      </c>
      <c r="B134" s="30" t="s">
        <v>76</v>
      </c>
      <c r="C134" s="30" t="s">
        <v>76</v>
      </c>
      <c r="D134" s="31" t="s">
        <v>146</v>
      </c>
      <c r="E134" s="30" t="s">
        <v>76</v>
      </c>
      <c r="F134" s="31" t="s">
        <v>146</v>
      </c>
    </row>
    <row r="135" spans="1:6" x14ac:dyDescent="0.25">
      <c r="A135" s="29" t="s">
        <v>723</v>
      </c>
      <c r="B135" s="30" t="s">
        <v>76</v>
      </c>
      <c r="C135" s="30" t="s">
        <v>76</v>
      </c>
      <c r="D135" s="31" t="s">
        <v>1286</v>
      </c>
      <c r="E135" s="30" t="s">
        <v>76</v>
      </c>
      <c r="F135" s="31" t="s">
        <v>1286</v>
      </c>
    </row>
    <row r="136" spans="1:6" x14ac:dyDescent="0.25">
      <c r="A136" s="29" t="s">
        <v>726</v>
      </c>
      <c r="B136" s="30" t="s">
        <v>76</v>
      </c>
      <c r="C136" s="30" t="s">
        <v>76</v>
      </c>
      <c r="D136" s="31" t="s">
        <v>1286</v>
      </c>
      <c r="E136" s="30" t="s">
        <v>76</v>
      </c>
      <c r="F136" s="31" t="s">
        <v>1286</v>
      </c>
    </row>
    <row r="137" spans="1:6" x14ac:dyDescent="0.25">
      <c r="A137" s="29" t="s">
        <v>728</v>
      </c>
      <c r="B137" s="30" t="s">
        <v>76</v>
      </c>
      <c r="C137" s="30" t="s">
        <v>76</v>
      </c>
      <c r="D137" s="31" t="s">
        <v>1286</v>
      </c>
      <c r="E137" s="30" t="s">
        <v>76</v>
      </c>
      <c r="F137" s="31" t="s">
        <v>1286</v>
      </c>
    </row>
    <row r="138" spans="1:6" x14ac:dyDescent="0.25">
      <c r="A138" s="29" t="s">
        <v>730</v>
      </c>
      <c r="B138" s="30" t="s">
        <v>76</v>
      </c>
      <c r="C138" s="30" t="s">
        <v>76</v>
      </c>
      <c r="D138" s="31" t="s">
        <v>1286</v>
      </c>
      <c r="E138" s="30" t="s">
        <v>76</v>
      </c>
      <c r="F138" s="31" t="s">
        <v>1286</v>
      </c>
    </row>
    <row r="139" spans="1:6" x14ac:dyDescent="0.25">
      <c r="A139" s="29" t="s">
        <v>732</v>
      </c>
      <c r="B139" s="30" t="s">
        <v>76</v>
      </c>
      <c r="C139" s="30" t="s">
        <v>76</v>
      </c>
      <c r="D139" s="31" t="s">
        <v>1286</v>
      </c>
      <c r="E139" s="30" t="s">
        <v>76</v>
      </c>
      <c r="F139" s="31" t="s">
        <v>1286</v>
      </c>
    </row>
    <row r="140" spans="1:6" x14ac:dyDescent="0.25">
      <c r="A140" s="29" t="s">
        <v>746</v>
      </c>
      <c r="B140" s="30" t="s">
        <v>76</v>
      </c>
      <c r="C140" s="30" t="s">
        <v>76</v>
      </c>
      <c r="D140" s="31" t="s">
        <v>161</v>
      </c>
      <c r="E140" s="30" t="s">
        <v>78</v>
      </c>
      <c r="F140" s="31"/>
    </row>
    <row r="141" spans="1:6" ht="25.5" x14ac:dyDescent="0.25">
      <c r="A141" s="29" t="s">
        <v>747</v>
      </c>
      <c r="B141" s="30" t="s">
        <v>76</v>
      </c>
      <c r="C141" s="30" t="s">
        <v>76</v>
      </c>
      <c r="D141" s="31" t="s">
        <v>1284</v>
      </c>
      <c r="E141" s="30" t="s">
        <v>76</v>
      </c>
      <c r="F141" s="31" t="s">
        <v>1284</v>
      </c>
    </row>
    <row r="142" spans="1:6" ht="25.5" x14ac:dyDescent="0.25">
      <c r="A142" s="29" t="s">
        <v>750</v>
      </c>
      <c r="B142" s="30" t="s">
        <v>76</v>
      </c>
      <c r="C142" s="30" t="s">
        <v>76</v>
      </c>
      <c r="D142" s="31" t="s">
        <v>1284</v>
      </c>
      <c r="E142" s="30" t="s">
        <v>76</v>
      </c>
      <c r="F142" s="31" t="s">
        <v>1284</v>
      </c>
    </row>
    <row r="143" spans="1:6" ht="25.5" x14ac:dyDescent="0.25">
      <c r="A143" s="29" t="s">
        <v>752</v>
      </c>
      <c r="B143" s="30" t="s">
        <v>76</v>
      </c>
      <c r="C143" s="30" t="s">
        <v>76</v>
      </c>
      <c r="D143" s="31" t="s">
        <v>1284</v>
      </c>
      <c r="E143" s="30" t="s">
        <v>76</v>
      </c>
      <c r="F143" s="31" t="s">
        <v>1284</v>
      </c>
    </row>
    <row r="144" spans="1:6" ht="25.5" x14ac:dyDescent="0.25">
      <c r="A144" s="29" t="s">
        <v>754</v>
      </c>
      <c r="B144" s="30" t="s">
        <v>76</v>
      </c>
      <c r="C144" s="30" t="s">
        <v>76</v>
      </c>
      <c r="D144" s="31" t="s">
        <v>1284</v>
      </c>
      <c r="E144" s="30" t="s">
        <v>76</v>
      </c>
      <c r="F144" s="31" t="s">
        <v>1284</v>
      </c>
    </row>
    <row r="145" spans="1:6" ht="25.5" x14ac:dyDescent="0.25">
      <c r="A145" s="33" t="s">
        <v>756</v>
      </c>
      <c r="B145" s="30" t="s">
        <v>76</v>
      </c>
      <c r="C145" s="36" t="s">
        <v>76</v>
      </c>
      <c r="D145" s="37" t="s">
        <v>1284</v>
      </c>
      <c r="E145" s="30" t="s">
        <v>76</v>
      </c>
      <c r="F145" s="31" t="s">
        <v>1284</v>
      </c>
    </row>
    <row r="146" spans="1:6" ht="25.5" x14ac:dyDescent="0.25">
      <c r="A146" s="32" t="s">
        <v>758</v>
      </c>
      <c r="B146" s="30" t="s">
        <v>76</v>
      </c>
      <c r="C146" s="34" t="s">
        <v>76</v>
      </c>
      <c r="D146" s="35" t="s">
        <v>1284</v>
      </c>
      <c r="E146" s="34" t="s">
        <v>76</v>
      </c>
      <c r="F146" s="35" t="s">
        <v>1284</v>
      </c>
    </row>
    <row r="147" spans="1:6" ht="25.5" x14ac:dyDescent="0.25">
      <c r="A147" s="29" t="s">
        <v>760</v>
      </c>
      <c r="B147" s="30" t="s">
        <v>76</v>
      </c>
      <c r="C147" s="30" t="s">
        <v>76</v>
      </c>
      <c r="D147" s="31" t="s">
        <v>1284</v>
      </c>
      <c r="E147" s="30" t="s">
        <v>76</v>
      </c>
      <c r="F147" s="31" t="s">
        <v>1284</v>
      </c>
    </row>
    <row r="148" spans="1:6" ht="25.5" x14ac:dyDescent="0.25">
      <c r="A148" s="29" t="s">
        <v>3124</v>
      </c>
      <c r="B148" s="30" t="s">
        <v>76</v>
      </c>
      <c r="C148" s="30" t="s">
        <v>76</v>
      </c>
      <c r="D148" s="31" t="s">
        <v>3140</v>
      </c>
      <c r="E148" s="30" t="s">
        <v>76</v>
      </c>
      <c r="F148" s="31" t="s">
        <v>3140</v>
      </c>
    </row>
    <row r="149" spans="1:6" x14ac:dyDescent="0.25">
      <c r="A149" s="29" t="s">
        <v>765</v>
      </c>
      <c r="B149" s="30" t="s">
        <v>76</v>
      </c>
      <c r="C149" s="30" t="s">
        <v>76</v>
      </c>
      <c r="D149" s="31" t="s">
        <v>1285</v>
      </c>
      <c r="E149" s="30" t="s">
        <v>76</v>
      </c>
      <c r="F149" s="31" t="s">
        <v>1285</v>
      </c>
    </row>
    <row r="150" spans="1:6" x14ac:dyDescent="0.25">
      <c r="A150" s="29" t="s">
        <v>767</v>
      </c>
      <c r="B150" s="30" t="s">
        <v>76</v>
      </c>
      <c r="C150" s="31" t="s">
        <v>76</v>
      </c>
      <c r="D150" s="31" t="s">
        <v>1286</v>
      </c>
      <c r="E150" s="30" t="s">
        <v>76</v>
      </c>
      <c r="F150" s="31" t="s">
        <v>1286</v>
      </c>
    </row>
    <row r="151" spans="1:6" x14ac:dyDescent="0.25">
      <c r="A151" s="29" t="s">
        <v>770</v>
      </c>
      <c r="B151" s="30" t="s">
        <v>76</v>
      </c>
      <c r="C151" s="31" t="s">
        <v>76</v>
      </c>
      <c r="D151" s="31" t="s">
        <v>1286</v>
      </c>
      <c r="E151" s="30" t="s">
        <v>76</v>
      </c>
      <c r="F151" s="31" t="s">
        <v>1286</v>
      </c>
    </row>
    <row r="152" spans="1:6" x14ac:dyDescent="0.25">
      <c r="A152" s="29" t="s">
        <v>772</v>
      </c>
      <c r="B152" s="30" t="s">
        <v>76</v>
      </c>
      <c r="C152" s="31" t="s">
        <v>76</v>
      </c>
      <c r="D152" s="31" t="s">
        <v>1286</v>
      </c>
      <c r="E152" s="30" t="s">
        <v>76</v>
      </c>
      <c r="F152" s="31" t="s">
        <v>1286</v>
      </c>
    </row>
    <row r="153" spans="1:6" x14ac:dyDescent="0.25">
      <c r="A153" s="29" t="s">
        <v>3125</v>
      </c>
      <c r="B153" s="30" t="s">
        <v>76</v>
      </c>
      <c r="C153" s="31" t="s">
        <v>76</v>
      </c>
      <c r="D153" s="31" t="s">
        <v>107</v>
      </c>
      <c r="E153" s="30" t="s">
        <v>76</v>
      </c>
      <c r="F153" s="31" t="s">
        <v>107</v>
      </c>
    </row>
    <row r="154" spans="1:6" x14ac:dyDescent="0.25">
      <c r="A154" s="29" t="s">
        <v>3126</v>
      </c>
      <c r="B154" s="30" t="s">
        <v>76</v>
      </c>
      <c r="C154" s="30" t="s">
        <v>76</v>
      </c>
      <c r="D154" s="31" t="s">
        <v>107</v>
      </c>
      <c r="E154" s="30" t="s">
        <v>76</v>
      </c>
      <c r="F154" s="31" t="s">
        <v>107</v>
      </c>
    </row>
    <row r="155" spans="1:6" x14ac:dyDescent="0.25">
      <c r="A155" s="29" t="s">
        <v>3127</v>
      </c>
      <c r="B155" s="30" t="s">
        <v>76</v>
      </c>
      <c r="C155" s="30" t="s">
        <v>76</v>
      </c>
      <c r="D155" s="31" t="s">
        <v>107</v>
      </c>
      <c r="E155" s="30" t="s">
        <v>76</v>
      </c>
      <c r="F155" s="31" t="s">
        <v>107</v>
      </c>
    </row>
    <row r="156" spans="1:6" x14ac:dyDescent="0.25">
      <c r="A156" s="29" t="s">
        <v>778</v>
      </c>
      <c r="B156" s="30" t="s">
        <v>76</v>
      </c>
      <c r="C156" s="30" t="s">
        <v>76</v>
      </c>
      <c r="D156" s="31" t="s">
        <v>109</v>
      </c>
      <c r="E156" s="30" t="s">
        <v>76</v>
      </c>
      <c r="F156" s="31" t="s">
        <v>109</v>
      </c>
    </row>
    <row r="157" spans="1:6" x14ac:dyDescent="0.25">
      <c r="A157" s="29" t="s">
        <v>781</v>
      </c>
      <c r="B157" s="30" t="s">
        <v>76</v>
      </c>
      <c r="C157" s="30" t="s">
        <v>76</v>
      </c>
      <c r="D157" s="31" t="s">
        <v>109</v>
      </c>
      <c r="E157" s="30" t="s">
        <v>76</v>
      </c>
      <c r="F157" s="31" t="s">
        <v>109</v>
      </c>
    </row>
    <row r="158" spans="1:6" x14ac:dyDescent="0.25">
      <c r="A158" s="29" t="s">
        <v>783</v>
      </c>
      <c r="B158" s="30" t="s">
        <v>76</v>
      </c>
      <c r="C158" s="30" t="s">
        <v>76</v>
      </c>
      <c r="D158" s="31" t="s">
        <v>109</v>
      </c>
      <c r="E158" s="30" t="s">
        <v>76</v>
      </c>
      <c r="F158" s="31" t="s">
        <v>109</v>
      </c>
    </row>
    <row r="159" spans="1:6" x14ac:dyDescent="0.25">
      <c r="A159" s="29" t="s">
        <v>785</v>
      </c>
      <c r="B159" s="30" t="s">
        <v>76</v>
      </c>
      <c r="C159" s="30" t="s">
        <v>76</v>
      </c>
      <c r="D159" s="31" t="s">
        <v>109</v>
      </c>
      <c r="E159" s="30" t="s">
        <v>76</v>
      </c>
      <c r="F159" s="31" t="s">
        <v>109</v>
      </c>
    </row>
    <row r="160" spans="1:6" x14ac:dyDescent="0.25">
      <c r="A160" s="29" t="s">
        <v>793</v>
      </c>
      <c r="B160" s="30" t="s">
        <v>76</v>
      </c>
      <c r="C160" s="30" t="s">
        <v>76</v>
      </c>
      <c r="D160" s="31" t="s">
        <v>1286</v>
      </c>
      <c r="E160" s="30" t="s">
        <v>76</v>
      </c>
      <c r="F160" s="31" t="s">
        <v>1286</v>
      </c>
    </row>
    <row r="161" spans="1:6" x14ac:dyDescent="0.25">
      <c r="A161" s="29" t="s">
        <v>796</v>
      </c>
      <c r="B161" s="30" t="s">
        <v>76</v>
      </c>
      <c r="C161" s="30" t="s">
        <v>76</v>
      </c>
      <c r="D161" s="31" t="s">
        <v>1286</v>
      </c>
      <c r="E161" s="30" t="s">
        <v>76</v>
      </c>
      <c r="F161" s="31" t="s">
        <v>1286</v>
      </c>
    </row>
    <row r="162" spans="1:6" x14ac:dyDescent="0.25">
      <c r="A162" s="29" t="s">
        <v>798</v>
      </c>
      <c r="B162" s="30" t="s">
        <v>76</v>
      </c>
      <c r="C162" s="30" t="s">
        <v>76</v>
      </c>
      <c r="D162" s="31" t="s">
        <v>1286</v>
      </c>
      <c r="E162" s="30" t="s">
        <v>76</v>
      </c>
      <c r="F162" s="31" t="s">
        <v>1286</v>
      </c>
    </row>
    <row r="163" spans="1:6" x14ac:dyDescent="0.25">
      <c r="A163" s="29" t="s">
        <v>800</v>
      </c>
      <c r="B163" s="30" t="s">
        <v>76</v>
      </c>
      <c r="C163" s="30" t="s">
        <v>76</v>
      </c>
      <c r="D163" s="31" t="s">
        <v>1286</v>
      </c>
      <c r="E163" s="30" t="s">
        <v>76</v>
      </c>
      <c r="F163" s="31" t="s">
        <v>1286</v>
      </c>
    </row>
    <row r="164" spans="1:6" x14ac:dyDescent="0.25">
      <c r="A164" s="29" t="s">
        <v>802</v>
      </c>
      <c r="B164" s="30" t="s">
        <v>76</v>
      </c>
      <c r="C164" s="30" t="s">
        <v>76</v>
      </c>
      <c r="D164" s="31" t="s">
        <v>96</v>
      </c>
      <c r="E164" s="30" t="s">
        <v>76</v>
      </c>
      <c r="F164" s="31" t="s">
        <v>96</v>
      </c>
    </row>
    <row r="165" spans="1:6" x14ac:dyDescent="0.25">
      <c r="A165" s="29" t="s">
        <v>805</v>
      </c>
      <c r="B165" s="30" t="s">
        <v>76</v>
      </c>
      <c r="C165" s="30" t="s">
        <v>76</v>
      </c>
      <c r="D165" s="31" t="s">
        <v>96</v>
      </c>
      <c r="E165" s="30" t="s">
        <v>76</v>
      </c>
      <c r="F165" s="31" t="s">
        <v>96</v>
      </c>
    </row>
    <row r="166" spans="1:6" x14ac:dyDescent="0.25">
      <c r="A166" s="29" t="s">
        <v>818</v>
      </c>
      <c r="B166" s="30" t="s">
        <v>76</v>
      </c>
      <c r="C166" s="30" t="s">
        <v>76</v>
      </c>
      <c r="D166" s="31" t="s">
        <v>161</v>
      </c>
      <c r="E166" s="30" t="s">
        <v>78</v>
      </c>
      <c r="F166" s="31"/>
    </row>
    <row r="167" spans="1:6" x14ac:dyDescent="0.25">
      <c r="A167" s="29" t="s">
        <v>821</v>
      </c>
      <c r="B167" s="30" t="s">
        <v>76</v>
      </c>
      <c r="C167" s="30" t="s">
        <v>76</v>
      </c>
      <c r="D167" s="31" t="s">
        <v>161</v>
      </c>
      <c r="E167" s="30" t="s">
        <v>78</v>
      </c>
      <c r="F167" s="31"/>
    </row>
    <row r="168" spans="1:6" x14ac:dyDescent="0.25">
      <c r="A168" s="29" t="s">
        <v>826</v>
      </c>
      <c r="B168" s="30" t="s">
        <v>76</v>
      </c>
      <c r="C168" s="30" t="s">
        <v>76</v>
      </c>
      <c r="D168" s="31" t="s">
        <v>96</v>
      </c>
      <c r="E168" s="30" t="s">
        <v>76</v>
      </c>
      <c r="F168" s="31" t="s">
        <v>96</v>
      </c>
    </row>
    <row r="169" spans="1:6" x14ac:dyDescent="0.25">
      <c r="A169" s="29" t="s">
        <v>832</v>
      </c>
      <c r="B169" s="30" t="s">
        <v>76</v>
      </c>
      <c r="C169" s="30" t="s">
        <v>76</v>
      </c>
      <c r="D169" s="31" t="s">
        <v>142</v>
      </c>
      <c r="E169" s="30" t="s">
        <v>76</v>
      </c>
      <c r="F169" s="31" t="s">
        <v>142</v>
      </c>
    </row>
    <row r="170" spans="1:6" x14ac:dyDescent="0.25">
      <c r="A170" s="29" t="s">
        <v>847</v>
      </c>
      <c r="B170" s="30" t="s">
        <v>76</v>
      </c>
      <c r="C170" s="30" t="s">
        <v>76</v>
      </c>
      <c r="D170" s="31" t="s">
        <v>142</v>
      </c>
      <c r="E170" s="30" t="s">
        <v>76</v>
      </c>
      <c r="F170" s="31" t="s">
        <v>142</v>
      </c>
    </row>
    <row r="171" spans="1:6" x14ac:dyDescent="0.25">
      <c r="A171" s="29" t="s">
        <v>849</v>
      </c>
      <c r="B171" s="30" t="s">
        <v>76</v>
      </c>
      <c r="C171" s="30" t="s">
        <v>76</v>
      </c>
      <c r="D171" s="31" t="s">
        <v>142</v>
      </c>
      <c r="E171" s="30" t="s">
        <v>76</v>
      </c>
      <c r="F171" s="31" t="s">
        <v>142</v>
      </c>
    </row>
    <row r="172" spans="1:6" x14ac:dyDescent="0.25">
      <c r="A172" s="29" t="s">
        <v>856</v>
      </c>
      <c r="B172" s="30" t="s">
        <v>76</v>
      </c>
      <c r="C172" s="30" t="s">
        <v>76</v>
      </c>
      <c r="D172" s="31" t="s">
        <v>142</v>
      </c>
      <c r="E172" s="30" t="s">
        <v>76</v>
      </c>
      <c r="F172" s="31" t="s">
        <v>142</v>
      </c>
    </row>
    <row r="173" spans="1:6" x14ac:dyDescent="0.25">
      <c r="A173" s="29" t="s">
        <v>857</v>
      </c>
      <c r="B173" s="30" t="s">
        <v>76</v>
      </c>
      <c r="C173" s="30" t="s">
        <v>76</v>
      </c>
      <c r="D173" s="31" t="s">
        <v>142</v>
      </c>
      <c r="E173" s="30" t="s">
        <v>76</v>
      </c>
      <c r="F173" s="31" t="s">
        <v>142</v>
      </c>
    </row>
    <row r="174" spans="1:6" x14ac:dyDescent="0.25">
      <c r="A174" s="29" t="s">
        <v>859</v>
      </c>
      <c r="B174" s="30" t="s">
        <v>76</v>
      </c>
      <c r="C174" s="30" t="s">
        <v>76</v>
      </c>
      <c r="D174" s="31" t="s">
        <v>1288</v>
      </c>
      <c r="E174" s="30" t="s">
        <v>76</v>
      </c>
      <c r="F174" s="31" t="s">
        <v>1288</v>
      </c>
    </row>
    <row r="175" spans="1:6" x14ac:dyDescent="0.25">
      <c r="A175" s="29" t="s">
        <v>3128</v>
      </c>
      <c r="B175" s="30" t="s">
        <v>76</v>
      </c>
      <c r="C175" s="30" t="s">
        <v>76</v>
      </c>
      <c r="D175" s="31" t="s">
        <v>142</v>
      </c>
      <c r="E175" s="30" t="s">
        <v>76</v>
      </c>
      <c r="F175" s="31" t="s">
        <v>142</v>
      </c>
    </row>
    <row r="176" spans="1:6" x14ac:dyDescent="0.25">
      <c r="A176" s="29" t="s">
        <v>3129</v>
      </c>
      <c r="B176" s="30" t="s">
        <v>76</v>
      </c>
      <c r="C176" s="30" t="s">
        <v>76</v>
      </c>
      <c r="D176" s="31" t="s">
        <v>142</v>
      </c>
      <c r="E176" s="30" t="s">
        <v>76</v>
      </c>
      <c r="F176" s="31" t="s">
        <v>142</v>
      </c>
    </row>
    <row r="177" spans="1:6" x14ac:dyDescent="0.25">
      <c r="A177" s="29" t="s">
        <v>3130</v>
      </c>
      <c r="B177" s="30" t="s">
        <v>76</v>
      </c>
      <c r="C177" s="30" t="s">
        <v>76</v>
      </c>
      <c r="D177" s="31" t="s">
        <v>142</v>
      </c>
      <c r="E177" s="30" t="s">
        <v>76</v>
      </c>
      <c r="F177" s="30" t="s">
        <v>142</v>
      </c>
    </row>
    <row r="178" spans="1:6" x14ac:dyDescent="0.25">
      <c r="A178" s="29" t="s">
        <v>3131</v>
      </c>
      <c r="B178" s="30" t="s">
        <v>76</v>
      </c>
      <c r="C178" s="30" t="s">
        <v>76</v>
      </c>
      <c r="D178" s="31" t="s">
        <v>142</v>
      </c>
      <c r="E178" s="30" t="s">
        <v>76</v>
      </c>
      <c r="F178" s="31" t="s">
        <v>142</v>
      </c>
    </row>
    <row r="179" spans="1:6" x14ac:dyDescent="0.25">
      <c r="A179" s="29" t="s">
        <v>3132</v>
      </c>
      <c r="B179" s="30" t="s">
        <v>76</v>
      </c>
      <c r="C179" s="30" t="s">
        <v>76</v>
      </c>
      <c r="D179" s="31" t="s">
        <v>102</v>
      </c>
      <c r="E179" s="30" t="s">
        <v>76</v>
      </c>
      <c r="F179" s="31" t="s">
        <v>102</v>
      </c>
    </row>
    <row r="180" spans="1:6" x14ac:dyDescent="0.25">
      <c r="A180" s="29" t="s">
        <v>3133</v>
      </c>
      <c r="B180" s="30" t="s">
        <v>76</v>
      </c>
      <c r="C180" s="30" t="s">
        <v>76</v>
      </c>
      <c r="D180" s="31" t="s">
        <v>102</v>
      </c>
      <c r="E180" s="30" t="s">
        <v>76</v>
      </c>
      <c r="F180" s="31" t="s">
        <v>102</v>
      </c>
    </row>
    <row r="181" spans="1:6" x14ac:dyDescent="0.25">
      <c r="A181" s="29" t="s">
        <v>3134</v>
      </c>
      <c r="B181" s="30" t="s">
        <v>76</v>
      </c>
      <c r="C181" s="30" t="s">
        <v>76</v>
      </c>
      <c r="D181" s="31" t="s">
        <v>142</v>
      </c>
      <c r="E181" s="30" t="s">
        <v>76</v>
      </c>
      <c r="F181" s="31" t="s">
        <v>142</v>
      </c>
    </row>
    <row r="182" spans="1:6" x14ac:dyDescent="0.25">
      <c r="A182" s="29" t="s">
        <v>867</v>
      </c>
      <c r="B182" s="30" t="s">
        <v>76</v>
      </c>
      <c r="C182" s="30" t="s">
        <v>76</v>
      </c>
      <c r="D182" s="31" t="s">
        <v>96</v>
      </c>
      <c r="E182" s="30" t="s">
        <v>76</v>
      </c>
      <c r="F182" s="31" t="s">
        <v>96</v>
      </c>
    </row>
    <row r="183" spans="1:6" x14ac:dyDescent="0.25">
      <c r="A183" s="29" t="s">
        <v>870</v>
      </c>
      <c r="B183" s="30" t="s">
        <v>76</v>
      </c>
      <c r="C183" s="30" t="s">
        <v>76</v>
      </c>
      <c r="D183" s="31" t="s">
        <v>96</v>
      </c>
      <c r="E183" s="30" t="s">
        <v>76</v>
      </c>
      <c r="F183" s="31" t="s">
        <v>96</v>
      </c>
    </row>
    <row r="184" spans="1:6" x14ac:dyDescent="0.25">
      <c r="A184" s="29" t="s">
        <v>875</v>
      </c>
      <c r="B184" s="30" t="s">
        <v>76</v>
      </c>
      <c r="C184" s="30" t="s">
        <v>76</v>
      </c>
      <c r="D184" s="31" t="s">
        <v>161</v>
      </c>
      <c r="E184" s="30" t="s">
        <v>78</v>
      </c>
      <c r="F184" s="31"/>
    </row>
    <row r="185" spans="1:6" ht="25.5" x14ac:dyDescent="0.25">
      <c r="A185" s="29" t="s">
        <v>878</v>
      </c>
      <c r="B185" s="30" t="s">
        <v>76</v>
      </c>
      <c r="C185" s="30" t="s">
        <v>76</v>
      </c>
      <c r="D185" s="31" t="s">
        <v>1284</v>
      </c>
      <c r="E185" s="30" t="s">
        <v>76</v>
      </c>
      <c r="F185" s="31" t="s">
        <v>1284</v>
      </c>
    </row>
    <row r="186" spans="1:6" ht="25.5" x14ac:dyDescent="0.25">
      <c r="A186" s="32" t="s">
        <v>881</v>
      </c>
      <c r="B186" s="30" t="s">
        <v>76</v>
      </c>
      <c r="C186" s="30" t="s">
        <v>76</v>
      </c>
      <c r="D186" s="31" t="s">
        <v>1284</v>
      </c>
      <c r="E186" s="30" t="s">
        <v>76</v>
      </c>
      <c r="F186" s="31" t="s">
        <v>1284</v>
      </c>
    </row>
    <row r="187" spans="1:6" ht="25.5" x14ac:dyDescent="0.25">
      <c r="A187" s="29" t="s">
        <v>883</v>
      </c>
      <c r="B187" s="30" t="s">
        <v>76</v>
      </c>
      <c r="C187" s="30" t="s">
        <v>76</v>
      </c>
      <c r="D187" s="31" t="s">
        <v>1284</v>
      </c>
      <c r="E187" s="30" t="s">
        <v>76</v>
      </c>
      <c r="F187" s="31" t="s">
        <v>1284</v>
      </c>
    </row>
    <row r="188" spans="1:6" ht="25.5" x14ac:dyDescent="0.25">
      <c r="A188" s="29" t="s">
        <v>885</v>
      </c>
      <c r="B188" s="30" t="s">
        <v>76</v>
      </c>
      <c r="C188" s="30" t="s">
        <v>76</v>
      </c>
      <c r="D188" s="31" t="s">
        <v>1284</v>
      </c>
      <c r="E188" s="30" t="s">
        <v>76</v>
      </c>
      <c r="F188" s="31" t="s">
        <v>1284</v>
      </c>
    </row>
    <row r="189" spans="1:6" x14ac:dyDescent="0.25">
      <c r="A189" s="29" t="s">
        <v>887</v>
      </c>
      <c r="B189" s="30" t="s">
        <v>76</v>
      </c>
      <c r="C189" s="30" t="s">
        <v>76</v>
      </c>
      <c r="D189" s="31" t="s">
        <v>161</v>
      </c>
      <c r="E189" s="30" t="s">
        <v>76</v>
      </c>
      <c r="F189" s="31" t="s">
        <v>122</v>
      </c>
    </row>
    <row r="190" spans="1:6" ht="25.5" x14ac:dyDescent="0.25">
      <c r="A190" s="29" t="s">
        <v>890</v>
      </c>
      <c r="B190" s="30" t="s">
        <v>76</v>
      </c>
      <c r="C190" s="30" t="s">
        <v>76</v>
      </c>
      <c r="D190" s="31" t="s">
        <v>161</v>
      </c>
      <c r="E190" s="30" t="s">
        <v>76</v>
      </c>
      <c r="F190" s="31" t="s">
        <v>128</v>
      </c>
    </row>
    <row r="191" spans="1:6" ht="25.5" x14ac:dyDescent="0.25">
      <c r="A191" s="29" t="s">
        <v>892</v>
      </c>
      <c r="B191" s="30" t="s">
        <v>76</v>
      </c>
      <c r="C191" s="30" t="s">
        <v>76</v>
      </c>
      <c r="D191" s="31" t="s">
        <v>161</v>
      </c>
      <c r="E191" s="30" t="s">
        <v>76</v>
      </c>
      <c r="F191" s="31" t="s">
        <v>126</v>
      </c>
    </row>
    <row r="192" spans="1:6" ht="25.5" x14ac:dyDescent="0.25">
      <c r="A192" s="32" t="s">
        <v>896</v>
      </c>
      <c r="B192" s="30" t="s">
        <v>76</v>
      </c>
      <c r="C192" s="30" t="s">
        <v>76</v>
      </c>
      <c r="D192" s="31" t="s">
        <v>161</v>
      </c>
      <c r="E192" s="30" t="s">
        <v>76</v>
      </c>
      <c r="F192" s="31" t="s">
        <v>128</v>
      </c>
    </row>
    <row r="193" spans="1:6" ht="25.5" x14ac:dyDescent="0.25">
      <c r="A193" s="32" t="s">
        <v>898</v>
      </c>
      <c r="B193" s="30" t="s">
        <v>76</v>
      </c>
      <c r="C193" s="30" t="s">
        <v>76</v>
      </c>
      <c r="D193" s="31" t="s">
        <v>161</v>
      </c>
      <c r="E193" s="30" t="s">
        <v>76</v>
      </c>
      <c r="F193" s="31" t="s">
        <v>126</v>
      </c>
    </row>
    <row r="194" spans="1:6" ht="25.5" x14ac:dyDescent="0.25">
      <c r="A194" s="32" t="s">
        <v>900</v>
      </c>
      <c r="B194" s="30" t="s">
        <v>76</v>
      </c>
      <c r="C194" s="30" t="s">
        <v>76</v>
      </c>
      <c r="D194" s="31" t="s">
        <v>132</v>
      </c>
      <c r="E194" s="30" t="s">
        <v>76</v>
      </c>
      <c r="F194" s="31" t="s">
        <v>132</v>
      </c>
    </row>
    <row r="195" spans="1:6" x14ac:dyDescent="0.25">
      <c r="A195" s="32" t="s">
        <v>902</v>
      </c>
      <c r="B195" s="30" t="s">
        <v>76</v>
      </c>
      <c r="C195" s="30" t="s">
        <v>76</v>
      </c>
      <c r="D195" s="31" t="s">
        <v>161</v>
      </c>
      <c r="E195" s="30" t="s">
        <v>78</v>
      </c>
      <c r="F195" s="31"/>
    </row>
    <row r="196" spans="1:6" ht="25.5" x14ac:dyDescent="0.25">
      <c r="A196" s="32" t="s">
        <v>907</v>
      </c>
      <c r="B196" s="30" t="s">
        <v>76</v>
      </c>
      <c r="C196" s="30" t="s">
        <v>76</v>
      </c>
      <c r="D196" s="31" t="s">
        <v>161</v>
      </c>
      <c r="E196" s="30" t="s">
        <v>76</v>
      </c>
      <c r="F196" s="31" t="s">
        <v>130</v>
      </c>
    </row>
    <row r="197" spans="1:6" x14ac:dyDescent="0.25">
      <c r="A197" s="32" t="s">
        <v>910</v>
      </c>
      <c r="B197" s="30" t="s">
        <v>76</v>
      </c>
      <c r="C197" s="30" t="s">
        <v>76</v>
      </c>
      <c r="D197" s="31" t="s">
        <v>161</v>
      </c>
      <c r="E197" s="30" t="s">
        <v>78</v>
      </c>
      <c r="F197" s="31"/>
    </row>
    <row r="198" spans="1:6" x14ac:dyDescent="0.25">
      <c r="A198" s="29" t="s">
        <v>913</v>
      </c>
      <c r="B198" s="30" t="s">
        <v>76</v>
      </c>
      <c r="C198" s="30" t="s">
        <v>76</v>
      </c>
      <c r="D198" s="31" t="s">
        <v>161</v>
      </c>
      <c r="E198" s="30" t="s">
        <v>78</v>
      </c>
      <c r="F198" s="31"/>
    </row>
    <row r="199" spans="1:6" x14ac:dyDescent="0.25">
      <c r="A199" s="29" t="s">
        <v>916</v>
      </c>
      <c r="B199" s="30" t="s">
        <v>76</v>
      </c>
      <c r="C199" s="30" t="s">
        <v>76</v>
      </c>
      <c r="D199" s="31" t="s">
        <v>161</v>
      </c>
      <c r="E199" s="30" t="s">
        <v>78</v>
      </c>
      <c r="F199" s="31"/>
    </row>
    <row r="200" spans="1:6" ht="25.5" x14ac:dyDescent="0.25">
      <c r="A200" s="29" t="s">
        <v>3135</v>
      </c>
      <c r="B200" s="30" t="s">
        <v>76</v>
      </c>
      <c r="C200" s="30" t="s">
        <v>76</v>
      </c>
      <c r="D200" s="31" t="s">
        <v>161</v>
      </c>
      <c r="E200" s="30" t="s">
        <v>76</v>
      </c>
      <c r="F200" s="30" t="s">
        <v>136</v>
      </c>
    </row>
    <row r="201" spans="1:6" ht="38.25" x14ac:dyDescent="0.25">
      <c r="A201" s="29" t="s">
        <v>921</v>
      </c>
      <c r="B201" s="30" t="s">
        <v>76</v>
      </c>
      <c r="C201" s="30" t="s">
        <v>76</v>
      </c>
      <c r="D201" s="31" t="s">
        <v>110</v>
      </c>
      <c r="E201" s="30" t="s">
        <v>76</v>
      </c>
      <c r="F201" s="30" t="s">
        <v>110</v>
      </c>
    </row>
    <row r="202" spans="1:6" x14ac:dyDescent="0.25">
      <c r="A202" s="29" t="s">
        <v>946</v>
      </c>
      <c r="B202" s="30" t="s">
        <v>76</v>
      </c>
      <c r="C202" s="30" t="s">
        <v>76</v>
      </c>
      <c r="D202" s="31" t="s">
        <v>109</v>
      </c>
      <c r="E202" s="30" t="s">
        <v>76</v>
      </c>
      <c r="F202" s="30" t="s">
        <v>109</v>
      </c>
    </row>
    <row r="203" spans="1:6" ht="25.5" x14ac:dyDescent="0.25">
      <c r="A203" s="29" t="s">
        <v>968</v>
      </c>
      <c r="B203" s="30" t="s">
        <v>76</v>
      </c>
      <c r="C203" s="30" t="s">
        <v>76</v>
      </c>
      <c r="D203" s="31" t="s">
        <v>1284</v>
      </c>
      <c r="E203" s="30" t="s">
        <v>76</v>
      </c>
      <c r="F203" s="31" t="s">
        <v>1284</v>
      </c>
    </row>
    <row r="204" spans="1:6" x14ac:dyDescent="0.25">
      <c r="A204" s="29" t="s">
        <v>1002</v>
      </c>
      <c r="B204" s="30" t="s">
        <v>76</v>
      </c>
      <c r="C204" s="30" t="s">
        <v>78</v>
      </c>
      <c r="D204" s="31"/>
      <c r="E204" s="30" t="s">
        <v>76</v>
      </c>
      <c r="F204" s="31" t="s">
        <v>144</v>
      </c>
    </row>
    <row r="205" spans="1:6" x14ac:dyDescent="0.25">
      <c r="A205" s="29" t="s">
        <v>1010</v>
      </c>
      <c r="B205" s="30" t="s">
        <v>76</v>
      </c>
      <c r="C205" s="30" t="s">
        <v>78</v>
      </c>
      <c r="D205" s="31"/>
      <c r="E205" s="30" t="s">
        <v>76</v>
      </c>
      <c r="F205" s="31" t="s">
        <v>144</v>
      </c>
    </row>
    <row r="206" spans="1:6" x14ac:dyDescent="0.25">
      <c r="A206" s="29" t="s">
        <v>1024</v>
      </c>
      <c r="B206" s="30" t="s">
        <v>76</v>
      </c>
      <c r="C206" s="30" t="s">
        <v>76</v>
      </c>
      <c r="D206" s="31" t="s">
        <v>148</v>
      </c>
      <c r="E206" s="30" t="s">
        <v>76</v>
      </c>
      <c r="F206" s="31" t="s">
        <v>148</v>
      </c>
    </row>
    <row r="207" spans="1:6" x14ac:dyDescent="0.25">
      <c r="A207" s="29" t="s">
        <v>1028</v>
      </c>
      <c r="B207" s="30" t="s">
        <v>76</v>
      </c>
      <c r="C207" s="30" t="s">
        <v>76</v>
      </c>
      <c r="D207" s="31" t="s">
        <v>96</v>
      </c>
      <c r="E207" s="30" t="s">
        <v>76</v>
      </c>
      <c r="F207" s="31" t="s">
        <v>96</v>
      </c>
    </row>
    <row r="208" spans="1:6" x14ac:dyDescent="0.25">
      <c r="A208" s="29" t="s">
        <v>1033</v>
      </c>
      <c r="B208" s="30" t="s">
        <v>76</v>
      </c>
      <c r="C208" s="30" t="s">
        <v>76</v>
      </c>
      <c r="D208" s="31" t="s">
        <v>161</v>
      </c>
      <c r="E208" s="30" t="s">
        <v>76</v>
      </c>
      <c r="F208" s="31" t="s">
        <v>122</v>
      </c>
    </row>
    <row r="209" spans="1:6" ht="25.5" x14ac:dyDescent="0.25">
      <c r="A209" s="29" t="s">
        <v>1037</v>
      </c>
      <c r="B209" s="30" t="s">
        <v>76</v>
      </c>
      <c r="C209" s="30" t="s">
        <v>78</v>
      </c>
      <c r="D209" s="31"/>
      <c r="E209" s="30" t="s">
        <v>76</v>
      </c>
      <c r="F209" s="31" t="s">
        <v>136</v>
      </c>
    </row>
    <row r="210" spans="1:6" ht="25.5" x14ac:dyDescent="0.25">
      <c r="A210" s="29" t="s">
        <v>1039</v>
      </c>
      <c r="B210" s="30" t="s">
        <v>76</v>
      </c>
      <c r="C210" s="30" t="s">
        <v>78</v>
      </c>
      <c r="D210" s="31"/>
      <c r="E210" s="30" t="s">
        <v>76</v>
      </c>
      <c r="F210" s="31" t="s">
        <v>126</v>
      </c>
    </row>
    <row r="211" spans="1:6" ht="25.5" x14ac:dyDescent="0.25">
      <c r="A211" s="29" t="s">
        <v>1041</v>
      </c>
      <c r="B211" s="30" t="s">
        <v>76</v>
      </c>
      <c r="C211" s="30" t="s">
        <v>76</v>
      </c>
      <c r="D211" s="31" t="s">
        <v>161</v>
      </c>
      <c r="E211" s="30" t="s">
        <v>76</v>
      </c>
      <c r="F211" s="31" t="s">
        <v>128</v>
      </c>
    </row>
    <row r="212" spans="1:6" ht="25.5" x14ac:dyDescent="0.25">
      <c r="A212" s="29" t="s">
        <v>1043</v>
      </c>
      <c r="B212" s="30" t="s">
        <v>76</v>
      </c>
      <c r="C212" s="30" t="s">
        <v>76</v>
      </c>
      <c r="D212" s="31" t="s">
        <v>161</v>
      </c>
      <c r="E212" s="30" t="s">
        <v>76</v>
      </c>
      <c r="F212" s="31" t="s">
        <v>126</v>
      </c>
    </row>
    <row r="213" spans="1:6" ht="25.5" x14ac:dyDescent="0.25">
      <c r="A213" s="29" t="s">
        <v>1045</v>
      </c>
      <c r="B213" s="30" t="s">
        <v>76</v>
      </c>
      <c r="C213" s="30" t="s">
        <v>76</v>
      </c>
      <c r="D213" s="31" t="s">
        <v>161</v>
      </c>
      <c r="E213" s="30" t="s">
        <v>76</v>
      </c>
      <c r="F213" s="31" t="s">
        <v>126</v>
      </c>
    </row>
    <row r="214" spans="1:6" x14ac:dyDescent="0.25">
      <c r="A214" s="29" t="s">
        <v>1055</v>
      </c>
      <c r="B214" s="30" t="s">
        <v>76</v>
      </c>
      <c r="C214" s="30" t="s">
        <v>76</v>
      </c>
      <c r="D214" s="31" t="s">
        <v>161</v>
      </c>
      <c r="E214" s="30" t="s">
        <v>78</v>
      </c>
      <c r="F214" s="31"/>
    </row>
    <row r="215" spans="1:6" x14ac:dyDescent="0.25">
      <c r="A215" s="29" t="s">
        <v>1058</v>
      </c>
      <c r="B215" s="30" t="s">
        <v>76</v>
      </c>
      <c r="C215" s="30" t="s">
        <v>76</v>
      </c>
      <c r="D215" s="31" t="s">
        <v>161</v>
      </c>
      <c r="E215" s="30" t="s">
        <v>78</v>
      </c>
      <c r="F215" s="31"/>
    </row>
    <row r="216" spans="1:6" x14ac:dyDescent="0.25">
      <c r="A216" s="29" t="s">
        <v>1059</v>
      </c>
      <c r="B216" s="30" t="s">
        <v>76</v>
      </c>
      <c r="C216" s="30" t="s">
        <v>76</v>
      </c>
      <c r="D216" s="31" t="s">
        <v>161</v>
      </c>
      <c r="E216" s="30" t="s">
        <v>78</v>
      </c>
      <c r="F216" s="31"/>
    </row>
    <row r="217" spans="1:6" x14ac:dyDescent="0.25">
      <c r="A217" s="29" t="s">
        <v>1061</v>
      </c>
      <c r="B217" s="30" t="s">
        <v>76</v>
      </c>
      <c r="C217" s="30" t="s">
        <v>76</v>
      </c>
      <c r="D217" s="31" t="s">
        <v>161</v>
      </c>
      <c r="E217" s="30" t="s">
        <v>78</v>
      </c>
      <c r="F217" s="31"/>
    </row>
    <row r="218" spans="1:6" x14ac:dyDescent="0.25">
      <c r="A218" s="29" t="s">
        <v>1064</v>
      </c>
      <c r="B218" s="30" t="s">
        <v>76</v>
      </c>
      <c r="C218" s="30" t="s">
        <v>76</v>
      </c>
      <c r="D218" s="31" t="s">
        <v>161</v>
      </c>
      <c r="E218" s="30" t="s">
        <v>76</v>
      </c>
      <c r="F218" s="31" t="s">
        <v>134</v>
      </c>
    </row>
    <row r="219" spans="1:6" ht="25.5" x14ac:dyDescent="0.25">
      <c r="A219" s="29" t="s">
        <v>1066</v>
      </c>
      <c r="B219" s="30" t="s">
        <v>76</v>
      </c>
      <c r="C219" s="30" t="s">
        <v>76</v>
      </c>
      <c r="D219" s="31" t="s">
        <v>100</v>
      </c>
      <c r="E219" s="30" t="s">
        <v>76</v>
      </c>
      <c r="F219" s="31" t="s">
        <v>100</v>
      </c>
    </row>
    <row r="220" spans="1:6" ht="25.5" x14ac:dyDescent="0.25">
      <c r="A220" s="29" t="s">
        <v>1068</v>
      </c>
      <c r="B220" s="30" t="s">
        <v>76</v>
      </c>
      <c r="C220" s="30" t="s">
        <v>76</v>
      </c>
      <c r="D220" s="31" t="s">
        <v>100</v>
      </c>
      <c r="E220" s="30" t="s">
        <v>76</v>
      </c>
      <c r="F220" s="31" t="s">
        <v>100</v>
      </c>
    </row>
    <row r="221" spans="1:6" ht="25.5" x14ac:dyDescent="0.25">
      <c r="A221" s="29" t="s">
        <v>1070</v>
      </c>
      <c r="B221" s="30" t="s">
        <v>76</v>
      </c>
      <c r="C221" s="30" t="s">
        <v>76</v>
      </c>
      <c r="D221" s="31" t="s">
        <v>100</v>
      </c>
      <c r="E221" s="30" t="s">
        <v>76</v>
      </c>
      <c r="F221" s="31" t="s">
        <v>100</v>
      </c>
    </row>
    <row r="222" spans="1:6" ht="25.5" x14ac:dyDescent="0.25">
      <c r="A222" s="29" t="s">
        <v>1072</v>
      </c>
      <c r="B222" s="30" t="s">
        <v>76</v>
      </c>
      <c r="C222" s="30" t="s">
        <v>76</v>
      </c>
      <c r="D222" s="31" t="s">
        <v>100</v>
      </c>
      <c r="E222" s="30" t="s">
        <v>76</v>
      </c>
      <c r="F222" s="31" t="s">
        <v>100</v>
      </c>
    </row>
    <row r="223" spans="1:6" ht="25.5" x14ac:dyDescent="0.25">
      <c r="A223" s="29" t="s">
        <v>1074</v>
      </c>
      <c r="B223" s="30" t="s">
        <v>76</v>
      </c>
      <c r="C223" s="30" t="s">
        <v>76</v>
      </c>
      <c r="D223" s="31" t="s">
        <v>100</v>
      </c>
      <c r="E223" s="30" t="s">
        <v>76</v>
      </c>
      <c r="F223" s="31" t="s">
        <v>100</v>
      </c>
    </row>
    <row r="224" spans="1:6" ht="25.5" x14ac:dyDescent="0.25">
      <c r="A224" s="29" t="s">
        <v>1076</v>
      </c>
      <c r="B224" s="30" t="s">
        <v>76</v>
      </c>
      <c r="C224" s="30" t="s">
        <v>76</v>
      </c>
      <c r="D224" s="31" t="s">
        <v>100</v>
      </c>
      <c r="E224" s="30" t="s">
        <v>76</v>
      </c>
      <c r="F224" s="31" t="s">
        <v>100</v>
      </c>
    </row>
    <row r="225" spans="1:6" ht="25.5" x14ac:dyDescent="0.25">
      <c r="A225" s="29" t="s">
        <v>1078</v>
      </c>
      <c r="B225" s="30" t="s">
        <v>76</v>
      </c>
      <c r="C225" s="30" t="s">
        <v>76</v>
      </c>
      <c r="D225" s="31" t="s">
        <v>100</v>
      </c>
      <c r="E225" s="30" t="s">
        <v>76</v>
      </c>
      <c r="F225" s="31" t="s">
        <v>100</v>
      </c>
    </row>
    <row r="226" spans="1:6" ht="25.5" x14ac:dyDescent="0.25">
      <c r="A226" s="29" t="s">
        <v>1080</v>
      </c>
      <c r="B226" s="30" t="s">
        <v>76</v>
      </c>
      <c r="C226" s="30" t="s">
        <v>76</v>
      </c>
      <c r="D226" s="31" t="s">
        <v>100</v>
      </c>
      <c r="E226" s="30" t="s">
        <v>76</v>
      </c>
      <c r="F226" s="31" t="s">
        <v>100</v>
      </c>
    </row>
    <row r="227" spans="1:6" ht="25.5" x14ac:dyDescent="0.25">
      <c r="A227" s="29" t="s">
        <v>1082</v>
      </c>
      <c r="B227" s="30" t="s">
        <v>76</v>
      </c>
      <c r="C227" s="30" t="s">
        <v>76</v>
      </c>
      <c r="D227" s="31" t="s">
        <v>100</v>
      </c>
      <c r="E227" s="30" t="s">
        <v>76</v>
      </c>
      <c r="F227" s="31" t="s">
        <v>100</v>
      </c>
    </row>
    <row r="228" spans="1:6" ht="25.5" x14ac:dyDescent="0.25">
      <c r="A228" s="29" t="s">
        <v>1084</v>
      </c>
      <c r="B228" s="30" t="s">
        <v>76</v>
      </c>
      <c r="C228" s="30" t="s">
        <v>78</v>
      </c>
      <c r="D228" s="31"/>
      <c r="E228" s="30" t="s">
        <v>76</v>
      </c>
      <c r="F228" s="31" t="s">
        <v>140</v>
      </c>
    </row>
    <row r="229" spans="1:6" ht="25.5" x14ac:dyDescent="0.25">
      <c r="A229" s="29" t="s">
        <v>1086</v>
      </c>
      <c r="B229" s="30" t="s">
        <v>76</v>
      </c>
      <c r="C229" s="30" t="s">
        <v>76</v>
      </c>
      <c r="D229" s="31" t="s">
        <v>98</v>
      </c>
      <c r="E229" s="30" t="s">
        <v>76</v>
      </c>
      <c r="F229" s="31" t="s">
        <v>98</v>
      </c>
    </row>
    <row r="230" spans="1:6" ht="25.5" x14ac:dyDescent="0.25">
      <c r="A230" s="29" t="s">
        <v>1088</v>
      </c>
      <c r="B230" s="30" t="s">
        <v>76</v>
      </c>
      <c r="C230" s="30" t="s">
        <v>76</v>
      </c>
      <c r="D230" s="31" t="s">
        <v>98</v>
      </c>
      <c r="E230" s="30" t="s">
        <v>76</v>
      </c>
      <c r="F230" s="31" t="s">
        <v>98</v>
      </c>
    </row>
    <row r="231" spans="1:6" ht="25.5" x14ac:dyDescent="0.25">
      <c r="A231" s="29" t="s">
        <v>1089</v>
      </c>
      <c r="B231" s="30" t="s">
        <v>76</v>
      </c>
      <c r="C231" s="30" t="s">
        <v>78</v>
      </c>
      <c r="D231" s="31"/>
      <c r="E231" s="30" t="s">
        <v>76</v>
      </c>
      <c r="F231" s="31" t="s">
        <v>140</v>
      </c>
    </row>
    <row r="232" spans="1:6" ht="25.5" x14ac:dyDescent="0.25">
      <c r="A232" s="29" t="s">
        <v>1091</v>
      </c>
      <c r="B232" s="30" t="s">
        <v>76</v>
      </c>
      <c r="C232" s="30" t="s">
        <v>78</v>
      </c>
      <c r="D232" s="31"/>
      <c r="E232" s="30" t="s">
        <v>76</v>
      </c>
      <c r="F232" s="31" t="s">
        <v>140</v>
      </c>
    </row>
    <row r="233" spans="1:6" ht="25.5" x14ac:dyDescent="0.25">
      <c r="A233" s="29" t="s">
        <v>1093</v>
      </c>
      <c r="B233" s="30" t="s">
        <v>76</v>
      </c>
      <c r="C233" s="30" t="s">
        <v>78</v>
      </c>
      <c r="D233" s="31"/>
      <c r="E233" s="30" t="s">
        <v>76</v>
      </c>
      <c r="F233" s="31" t="s">
        <v>140</v>
      </c>
    </row>
    <row r="234" spans="1:6" ht="25.5" x14ac:dyDescent="0.25">
      <c r="A234" s="29" t="s">
        <v>1095</v>
      </c>
      <c r="B234" s="30" t="s">
        <v>76</v>
      </c>
      <c r="C234" s="30" t="s">
        <v>78</v>
      </c>
      <c r="D234" s="31"/>
      <c r="E234" s="30" t="s">
        <v>76</v>
      </c>
      <c r="F234" s="31" t="s">
        <v>140</v>
      </c>
    </row>
    <row r="235" spans="1:6" ht="25.5" x14ac:dyDescent="0.25">
      <c r="A235" s="29" t="s">
        <v>1096</v>
      </c>
      <c r="B235" s="30" t="s">
        <v>76</v>
      </c>
      <c r="C235" s="30" t="s">
        <v>78</v>
      </c>
      <c r="D235" s="31"/>
      <c r="E235" s="30" t="s">
        <v>76</v>
      </c>
      <c r="F235" s="31" t="s">
        <v>140</v>
      </c>
    </row>
    <row r="236" spans="1:6" ht="25.5" x14ac:dyDescent="0.25">
      <c r="A236" s="29" t="s">
        <v>1098</v>
      </c>
      <c r="B236" s="30" t="s">
        <v>76</v>
      </c>
      <c r="C236" s="30" t="s">
        <v>76</v>
      </c>
      <c r="D236" s="31" t="s">
        <v>98</v>
      </c>
      <c r="E236" s="30" t="s">
        <v>76</v>
      </c>
      <c r="F236" s="31" t="s">
        <v>98</v>
      </c>
    </row>
    <row r="237" spans="1:6" ht="25.5" x14ac:dyDescent="0.25">
      <c r="A237" s="29" t="s">
        <v>1100</v>
      </c>
      <c r="B237" s="30" t="s">
        <v>76</v>
      </c>
      <c r="C237" s="30" t="s">
        <v>78</v>
      </c>
      <c r="D237" s="31"/>
      <c r="E237" s="30" t="s">
        <v>76</v>
      </c>
      <c r="F237" s="31" t="s">
        <v>140</v>
      </c>
    </row>
    <row r="238" spans="1:6" ht="25.5" x14ac:dyDescent="0.25">
      <c r="A238" s="29" t="s">
        <v>1102</v>
      </c>
      <c r="B238" s="30" t="s">
        <v>76</v>
      </c>
      <c r="C238" s="30" t="s">
        <v>76</v>
      </c>
      <c r="D238" s="31" t="s">
        <v>98</v>
      </c>
      <c r="E238" s="30" t="s">
        <v>76</v>
      </c>
      <c r="F238" s="31" t="s">
        <v>98</v>
      </c>
    </row>
    <row r="239" spans="1:6" ht="25.5" x14ac:dyDescent="0.25">
      <c r="A239" s="29" t="s">
        <v>1103</v>
      </c>
      <c r="B239" s="30" t="s">
        <v>76</v>
      </c>
      <c r="C239" s="30" t="s">
        <v>78</v>
      </c>
      <c r="D239" s="31"/>
      <c r="E239" s="30" t="s">
        <v>76</v>
      </c>
      <c r="F239" s="31" t="s">
        <v>140</v>
      </c>
    </row>
    <row r="240" spans="1:6" ht="25.5" x14ac:dyDescent="0.25">
      <c r="A240" s="29" t="s">
        <v>1107</v>
      </c>
      <c r="B240" s="30" t="s">
        <v>76</v>
      </c>
      <c r="C240" s="30" t="s">
        <v>78</v>
      </c>
      <c r="D240" s="31"/>
      <c r="E240" s="30" t="s">
        <v>76</v>
      </c>
      <c r="F240" s="31" t="s">
        <v>140</v>
      </c>
    </row>
    <row r="241" spans="1:6" ht="25.5" x14ac:dyDescent="0.25">
      <c r="A241" s="29" t="s">
        <v>1108</v>
      </c>
      <c r="B241" s="30" t="s">
        <v>76</v>
      </c>
      <c r="C241" s="30" t="s">
        <v>78</v>
      </c>
      <c r="D241" s="31"/>
      <c r="E241" s="30" t="s">
        <v>76</v>
      </c>
      <c r="F241" s="31" t="s">
        <v>140</v>
      </c>
    </row>
    <row r="242" spans="1:6" ht="25.5" x14ac:dyDescent="0.25">
      <c r="A242" s="29" t="s">
        <v>1109</v>
      </c>
      <c r="B242" s="30" t="s">
        <v>76</v>
      </c>
      <c r="C242" s="30" t="s">
        <v>78</v>
      </c>
      <c r="D242" s="31"/>
      <c r="E242" s="30" t="s">
        <v>76</v>
      </c>
      <c r="F242" s="31" t="s">
        <v>140</v>
      </c>
    </row>
    <row r="243" spans="1:6" ht="25.5" x14ac:dyDescent="0.25">
      <c r="A243" s="29" t="s">
        <v>1110</v>
      </c>
      <c r="B243" s="30" t="s">
        <v>76</v>
      </c>
      <c r="C243" s="30" t="s">
        <v>78</v>
      </c>
      <c r="D243" s="31"/>
      <c r="E243" s="30" t="s">
        <v>76</v>
      </c>
      <c r="F243" s="31" t="s">
        <v>140</v>
      </c>
    </row>
    <row r="244" spans="1:6" ht="25.5" x14ac:dyDescent="0.25">
      <c r="A244" s="29" t="s">
        <v>1111</v>
      </c>
      <c r="B244" s="30" t="s">
        <v>76</v>
      </c>
      <c r="C244" s="30" t="s">
        <v>78</v>
      </c>
      <c r="D244" s="31"/>
      <c r="E244" s="30" t="s">
        <v>76</v>
      </c>
      <c r="F244" s="31" t="s">
        <v>140</v>
      </c>
    </row>
    <row r="245" spans="1:6" ht="25.5" x14ac:dyDescent="0.25">
      <c r="A245" s="29" t="s">
        <v>1112</v>
      </c>
      <c r="B245" s="30" t="s">
        <v>76</v>
      </c>
      <c r="C245" s="30" t="s">
        <v>78</v>
      </c>
      <c r="D245" s="31"/>
      <c r="E245" s="30" t="s">
        <v>76</v>
      </c>
      <c r="F245" s="31" t="s">
        <v>140</v>
      </c>
    </row>
    <row r="246" spans="1:6" ht="25.5" x14ac:dyDescent="0.25">
      <c r="A246" s="29" t="s">
        <v>1113</v>
      </c>
      <c r="B246" s="30" t="s">
        <v>76</v>
      </c>
      <c r="C246" s="30" t="s">
        <v>78</v>
      </c>
      <c r="D246" s="31"/>
      <c r="E246" s="30" t="s">
        <v>76</v>
      </c>
      <c r="F246" s="31" t="s">
        <v>140</v>
      </c>
    </row>
    <row r="247" spans="1:6" ht="25.5" x14ac:dyDescent="0.25">
      <c r="A247" s="29" t="s">
        <v>1114</v>
      </c>
      <c r="B247" s="30" t="s">
        <v>76</v>
      </c>
      <c r="C247" s="30" t="s">
        <v>78</v>
      </c>
      <c r="D247" s="31"/>
      <c r="E247" s="30" t="s">
        <v>76</v>
      </c>
      <c r="F247" s="31" t="s">
        <v>140</v>
      </c>
    </row>
    <row r="248" spans="1:6" ht="25.5" x14ac:dyDescent="0.25">
      <c r="A248" s="29" t="s">
        <v>1115</v>
      </c>
      <c r="B248" s="30" t="s">
        <v>76</v>
      </c>
      <c r="C248" s="30" t="s">
        <v>76</v>
      </c>
      <c r="D248" s="31" t="s">
        <v>100</v>
      </c>
      <c r="E248" s="30" t="s">
        <v>76</v>
      </c>
      <c r="F248" s="31" t="s">
        <v>100</v>
      </c>
    </row>
    <row r="249" spans="1:6" ht="25.5" x14ac:dyDescent="0.25">
      <c r="A249" s="29" t="s">
        <v>1116</v>
      </c>
      <c r="B249" s="30" t="s">
        <v>76</v>
      </c>
      <c r="C249" s="30" t="s">
        <v>76</v>
      </c>
      <c r="D249" s="31" t="s">
        <v>100</v>
      </c>
      <c r="E249" s="30" t="s">
        <v>76</v>
      </c>
      <c r="F249" s="31" t="s">
        <v>100</v>
      </c>
    </row>
    <row r="250" spans="1:6" x14ac:dyDescent="0.25">
      <c r="A250" s="29" t="s">
        <v>1126</v>
      </c>
      <c r="B250" s="30" t="s">
        <v>76</v>
      </c>
      <c r="C250" s="30" t="s">
        <v>76</v>
      </c>
      <c r="D250" s="31" t="s">
        <v>96</v>
      </c>
      <c r="E250" s="30" t="s">
        <v>76</v>
      </c>
      <c r="F250" s="30" t="s">
        <v>96</v>
      </c>
    </row>
    <row r="251" spans="1:6" x14ac:dyDescent="0.25">
      <c r="A251" s="29" t="s">
        <v>1128</v>
      </c>
      <c r="B251" s="30" t="s">
        <v>76</v>
      </c>
      <c r="C251" s="30" t="s">
        <v>76</v>
      </c>
      <c r="D251" s="31" t="s">
        <v>96</v>
      </c>
      <c r="E251" s="30" t="s">
        <v>76</v>
      </c>
      <c r="F251" s="31" t="s">
        <v>96</v>
      </c>
    </row>
    <row r="252" spans="1:6" x14ac:dyDescent="0.25">
      <c r="A252" s="29" t="s">
        <v>1130</v>
      </c>
      <c r="B252" s="30" t="s">
        <v>76</v>
      </c>
      <c r="C252" s="30" t="s">
        <v>76</v>
      </c>
      <c r="D252" s="31" t="s">
        <v>96</v>
      </c>
      <c r="E252" s="30" t="s">
        <v>76</v>
      </c>
      <c r="F252" s="31" t="s">
        <v>96</v>
      </c>
    </row>
    <row r="253" spans="1:6" x14ac:dyDescent="0.25">
      <c r="A253" s="29" t="s">
        <v>1135</v>
      </c>
      <c r="B253" s="30" t="s">
        <v>76</v>
      </c>
      <c r="C253" s="30" t="s">
        <v>76</v>
      </c>
      <c r="D253" s="31" t="s">
        <v>96</v>
      </c>
      <c r="E253" s="30" t="s">
        <v>76</v>
      </c>
      <c r="F253" s="31" t="s">
        <v>96</v>
      </c>
    </row>
    <row r="254" spans="1:6" x14ac:dyDescent="0.25">
      <c r="A254" s="29" t="s">
        <v>1144</v>
      </c>
      <c r="B254" s="30" t="s">
        <v>76</v>
      </c>
      <c r="C254" s="30" t="s">
        <v>76</v>
      </c>
      <c r="D254" s="31" t="s">
        <v>96</v>
      </c>
      <c r="E254" s="30" t="s">
        <v>76</v>
      </c>
      <c r="F254" s="31" t="s">
        <v>96</v>
      </c>
    </row>
    <row r="255" spans="1:6" x14ac:dyDescent="0.25">
      <c r="A255" s="29" t="s">
        <v>1145</v>
      </c>
      <c r="B255" s="30" t="s">
        <v>76</v>
      </c>
      <c r="C255" s="30" t="s">
        <v>76</v>
      </c>
      <c r="D255" s="31" t="s">
        <v>96</v>
      </c>
      <c r="E255" s="30" t="s">
        <v>76</v>
      </c>
      <c r="F255" s="31" t="s">
        <v>96</v>
      </c>
    </row>
    <row r="256" spans="1:6" x14ac:dyDescent="0.25">
      <c r="A256" s="29" t="s">
        <v>1147</v>
      </c>
      <c r="B256" s="30" t="s">
        <v>76</v>
      </c>
      <c r="C256" s="30" t="s">
        <v>76</v>
      </c>
      <c r="D256" s="31" t="s">
        <v>96</v>
      </c>
      <c r="E256" s="30" t="s">
        <v>76</v>
      </c>
      <c r="F256" s="31" t="s">
        <v>96</v>
      </c>
    </row>
    <row r="257" spans="1:6" x14ac:dyDescent="0.25">
      <c r="A257" s="29" t="s">
        <v>1148</v>
      </c>
      <c r="B257" s="30" t="s">
        <v>76</v>
      </c>
      <c r="C257" s="30" t="s">
        <v>76</v>
      </c>
      <c r="D257" s="31" t="s">
        <v>1285</v>
      </c>
      <c r="E257" s="30" t="s">
        <v>76</v>
      </c>
      <c r="F257" s="31" t="s">
        <v>1285</v>
      </c>
    </row>
    <row r="258" spans="1:6" x14ac:dyDescent="0.25">
      <c r="A258" s="29" t="s">
        <v>1150</v>
      </c>
      <c r="B258" s="30" t="s">
        <v>76</v>
      </c>
      <c r="C258" s="30" t="s">
        <v>76</v>
      </c>
      <c r="D258" s="31" t="s">
        <v>109</v>
      </c>
      <c r="E258" s="30" t="s">
        <v>76</v>
      </c>
      <c r="F258" s="31" t="s">
        <v>109</v>
      </c>
    </row>
    <row r="259" spans="1:6" x14ac:dyDescent="0.25">
      <c r="A259" s="29" t="s">
        <v>1153</v>
      </c>
      <c r="B259" s="30" t="s">
        <v>76</v>
      </c>
      <c r="C259" s="30" t="s">
        <v>76</v>
      </c>
      <c r="D259" s="31" t="s">
        <v>161</v>
      </c>
      <c r="E259" s="30" t="s">
        <v>78</v>
      </c>
      <c r="F259" s="31"/>
    </row>
    <row r="260" spans="1:6" x14ac:dyDescent="0.25">
      <c r="A260" s="29" t="s">
        <v>1156</v>
      </c>
      <c r="B260" s="30" t="s">
        <v>76</v>
      </c>
      <c r="C260" s="30" t="s">
        <v>76</v>
      </c>
      <c r="D260" s="31" t="s">
        <v>161</v>
      </c>
      <c r="E260" s="30" t="s">
        <v>78</v>
      </c>
      <c r="F260" s="31"/>
    </row>
    <row r="261" spans="1:6" ht="25.5" x14ac:dyDescent="0.25">
      <c r="A261" s="29" t="s">
        <v>1157</v>
      </c>
      <c r="B261" s="30" t="s">
        <v>76</v>
      </c>
      <c r="C261" s="30" t="s">
        <v>76</v>
      </c>
      <c r="D261" s="31" t="s">
        <v>161</v>
      </c>
      <c r="E261" s="30" t="s">
        <v>76</v>
      </c>
      <c r="F261" s="31" t="s">
        <v>116</v>
      </c>
    </row>
    <row r="262" spans="1:6" ht="25.5" x14ac:dyDescent="0.25">
      <c r="A262" s="29" t="s">
        <v>1165</v>
      </c>
      <c r="B262" s="30" t="s">
        <v>76</v>
      </c>
      <c r="C262" s="30" t="s">
        <v>76</v>
      </c>
      <c r="D262" s="31" t="s">
        <v>161</v>
      </c>
      <c r="E262" s="30" t="s">
        <v>76</v>
      </c>
      <c r="F262" s="31" t="s">
        <v>124</v>
      </c>
    </row>
    <row r="263" spans="1:6" ht="25.5" x14ac:dyDescent="0.25">
      <c r="A263" s="29" t="s">
        <v>1174</v>
      </c>
      <c r="B263" s="30" t="s">
        <v>76</v>
      </c>
      <c r="C263" s="30" t="s">
        <v>76</v>
      </c>
      <c r="D263" s="31" t="s">
        <v>161</v>
      </c>
      <c r="E263" s="30" t="s">
        <v>76</v>
      </c>
      <c r="F263" s="31" t="s">
        <v>136</v>
      </c>
    </row>
    <row r="264" spans="1:6" x14ac:dyDescent="0.25">
      <c r="A264" s="29" t="s">
        <v>1177</v>
      </c>
      <c r="B264" s="30" t="s">
        <v>76</v>
      </c>
      <c r="C264" s="30" t="s">
        <v>76</v>
      </c>
      <c r="D264" s="31" t="s">
        <v>161</v>
      </c>
      <c r="E264" s="30" t="s">
        <v>78</v>
      </c>
      <c r="F264" s="31"/>
    </row>
    <row r="265" spans="1:6" x14ac:dyDescent="0.25">
      <c r="A265" s="29" t="s">
        <v>1179</v>
      </c>
      <c r="B265" s="30" t="s">
        <v>76</v>
      </c>
      <c r="C265" s="30" t="s">
        <v>76</v>
      </c>
      <c r="D265" s="31" t="s">
        <v>142</v>
      </c>
      <c r="E265" s="30" t="s">
        <v>76</v>
      </c>
      <c r="F265" s="31" t="s">
        <v>142</v>
      </c>
    </row>
    <row r="266" spans="1:6" x14ac:dyDescent="0.25">
      <c r="A266" s="29" t="s">
        <v>1182</v>
      </c>
      <c r="B266" s="30" t="s">
        <v>76</v>
      </c>
      <c r="C266" s="30" t="s">
        <v>76</v>
      </c>
      <c r="D266" s="31" t="s">
        <v>142</v>
      </c>
      <c r="E266" s="30" t="s">
        <v>76</v>
      </c>
      <c r="F266" s="31" t="s">
        <v>142</v>
      </c>
    </row>
    <row r="267" spans="1:6" x14ac:dyDescent="0.25">
      <c r="A267" s="29" t="s">
        <v>1184</v>
      </c>
      <c r="B267" s="30" t="s">
        <v>76</v>
      </c>
      <c r="C267" s="30" t="s">
        <v>76</v>
      </c>
      <c r="D267" s="31" t="s">
        <v>142</v>
      </c>
      <c r="E267" s="30" t="s">
        <v>76</v>
      </c>
      <c r="F267" s="31" t="s">
        <v>142</v>
      </c>
    </row>
    <row r="268" spans="1:6" x14ac:dyDescent="0.25">
      <c r="A268" s="29" t="s">
        <v>1186</v>
      </c>
      <c r="B268" s="30" t="s">
        <v>76</v>
      </c>
      <c r="C268" s="30" t="s">
        <v>76</v>
      </c>
      <c r="D268" s="31" t="s">
        <v>104</v>
      </c>
      <c r="E268" s="30" t="s">
        <v>76</v>
      </c>
      <c r="F268" s="31" t="s">
        <v>104</v>
      </c>
    </row>
    <row r="269" spans="1:6" x14ac:dyDescent="0.25">
      <c r="A269" s="29" t="s">
        <v>1188</v>
      </c>
      <c r="B269" s="30" t="s">
        <v>76</v>
      </c>
      <c r="C269" s="30" t="s">
        <v>76</v>
      </c>
      <c r="D269" s="31" t="s">
        <v>104</v>
      </c>
      <c r="E269" s="30" t="s">
        <v>76</v>
      </c>
      <c r="F269" s="31" t="s">
        <v>104</v>
      </c>
    </row>
    <row r="270" spans="1:6" x14ac:dyDescent="0.25">
      <c r="A270" s="29" t="s">
        <v>1190</v>
      </c>
      <c r="B270" s="30" t="s">
        <v>76</v>
      </c>
      <c r="C270" s="30" t="s">
        <v>76</v>
      </c>
      <c r="D270" s="31" t="s">
        <v>104</v>
      </c>
      <c r="E270" s="30" t="s">
        <v>76</v>
      </c>
      <c r="F270" s="31" t="s">
        <v>104</v>
      </c>
    </row>
    <row r="271" spans="1:6" x14ac:dyDescent="0.25">
      <c r="A271" s="29" t="s">
        <v>1199</v>
      </c>
      <c r="B271" s="30" t="s">
        <v>76</v>
      </c>
      <c r="C271" s="30" t="s">
        <v>76</v>
      </c>
      <c r="D271" s="31" t="s">
        <v>142</v>
      </c>
      <c r="E271" s="30" t="s">
        <v>76</v>
      </c>
      <c r="F271" s="31" t="s">
        <v>142</v>
      </c>
    </row>
    <row r="272" spans="1:6" x14ac:dyDescent="0.25">
      <c r="A272" s="29" t="s">
        <v>1202</v>
      </c>
      <c r="B272" s="30" t="s">
        <v>76</v>
      </c>
      <c r="C272" s="30" t="s">
        <v>76</v>
      </c>
      <c r="D272" s="31" t="s">
        <v>142</v>
      </c>
      <c r="E272" s="30" t="s">
        <v>76</v>
      </c>
      <c r="F272" s="31" t="s">
        <v>142</v>
      </c>
    </row>
    <row r="273" spans="1:6" x14ac:dyDescent="0.25">
      <c r="A273" s="29" t="s">
        <v>1204</v>
      </c>
      <c r="B273" s="30" t="s">
        <v>76</v>
      </c>
      <c r="C273" s="30" t="s">
        <v>76</v>
      </c>
      <c r="D273" s="31" t="s">
        <v>1286</v>
      </c>
      <c r="E273" s="30" t="s">
        <v>76</v>
      </c>
      <c r="F273" s="31" t="s">
        <v>1286</v>
      </c>
    </row>
    <row r="274" spans="1:6" x14ac:dyDescent="0.25">
      <c r="A274" s="29" t="s">
        <v>1208</v>
      </c>
      <c r="B274" s="30" t="s">
        <v>76</v>
      </c>
      <c r="C274" s="30" t="s">
        <v>76</v>
      </c>
      <c r="D274" s="31" t="s">
        <v>104</v>
      </c>
      <c r="E274" s="30" t="s">
        <v>76</v>
      </c>
      <c r="F274" s="31" t="s">
        <v>104</v>
      </c>
    </row>
    <row r="275" spans="1:6" x14ac:dyDescent="0.25">
      <c r="A275" s="29" t="s">
        <v>1212</v>
      </c>
      <c r="B275" s="30" t="s">
        <v>76</v>
      </c>
      <c r="C275" s="30" t="s">
        <v>76</v>
      </c>
      <c r="D275" s="31" t="s">
        <v>104</v>
      </c>
      <c r="E275" s="30" t="s">
        <v>76</v>
      </c>
      <c r="F275" s="31" t="s">
        <v>104</v>
      </c>
    </row>
    <row r="276" spans="1:6" x14ac:dyDescent="0.25">
      <c r="A276" s="29" t="s">
        <v>1216</v>
      </c>
      <c r="B276" s="30" t="s">
        <v>76</v>
      </c>
      <c r="C276" s="30" t="s">
        <v>76</v>
      </c>
      <c r="D276" s="31" t="s">
        <v>104</v>
      </c>
      <c r="E276" s="30" t="s">
        <v>76</v>
      </c>
      <c r="F276" s="31" t="s">
        <v>104</v>
      </c>
    </row>
    <row r="277" spans="1:6" x14ac:dyDescent="0.25">
      <c r="A277" s="29" t="s">
        <v>1218</v>
      </c>
      <c r="B277" s="30" t="s">
        <v>76</v>
      </c>
      <c r="C277" s="30" t="s">
        <v>76</v>
      </c>
      <c r="D277" s="31" t="s">
        <v>104</v>
      </c>
      <c r="E277" s="30" t="s">
        <v>76</v>
      </c>
      <c r="F277" s="31" t="s">
        <v>104</v>
      </c>
    </row>
    <row r="278" spans="1:6" x14ac:dyDescent="0.25">
      <c r="A278" s="29" t="s">
        <v>1220</v>
      </c>
      <c r="B278" s="30" t="s">
        <v>76</v>
      </c>
      <c r="C278" s="30" t="s">
        <v>76</v>
      </c>
      <c r="D278" s="31" t="s">
        <v>104</v>
      </c>
      <c r="E278" s="30" t="s">
        <v>76</v>
      </c>
      <c r="F278" s="31" t="s">
        <v>104</v>
      </c>
    </row>
    <row r="279" spans="1:6" x14ac:dyDescent="0.25">
      <c r="A279" s="29" t="s">
        <v>1226</v>
      </c>
      <c r="B279" s="30" t="s">
        <v>76</v>
      </c>
      <c r="C279" s="30" t="s">
        <v>76</v>
      </c>
      <c r="D279" s="31" t="s">
        <v>1286</v>
      </c>
      <c r="E279" s="30" t="s">
        <v>76</v>
      </c>
      <c r="F279" s="31" t="s">
        <v>1286</v>
      </c>
    </row>
    <row r="280" spans="1:6" x14ac:dyDescent="0.25">
      <c r="A280" s="29" t="s">
        <v>1228</v>
      </c>
      <c r="B280" s="30" t="s">
        <v>76</v>
      </c>
      <c r="C280" s="30" t="s">
        <v>76</v>
      </c>
      <c r="D280" s="31" t="s">
        <v>104</v>
      </c>
      <c r="E280" s="30" t="s">
        <v>76</v>
      </c>
      <c r="F280" s="31" t="s">
        <v>104</v>
      </c>
    </row>
    <row r="281" spans="1:6" ht="25.5" x14ac:dyDescent="0.25">
      <c r="A281" s="29" t="s">
        <v>1239</v>
      </c>
      <c r="B281" s="30" t="s">
        <v>76</v>
      </c>
      <c r="C281" s="30" t="s">
        <v>76</v>
      </c>
      <c r="D281" s="31" t="s">
        <v>132</v>
      </c>
      <c r="E281" s="30" t="s">
        <v>76</v>
      </c>
      <c r="F281" s="31" t="s">
        <v>132</v>
      </c>
    </row>
    <row r="282" spans="1:6" x14ac:dyDescent="0.25">
      <c r="A282" s="29" t="s">
        <v>3136</v>
      </c>
      <c r="B282" s="30" t="s">
        <v>76</v>
      </c>
      <c r="C282" s="30" t="s">
        <v>76</v>
      </c>
      <c r="D282" s="31" t="s">
        <v>142</v>
      </c>
      <c r="E282" s="30" t="s">
        <v>76</v>
      </c>
      <c r="F282" s="31" t="s">
        <v>142</v>
      </c>
    </row>
    <row r="283" spans="1:6" x14ac:dyDescent="0.25">
      <c r="A283" s="29" t="s">
        <v>1245</v>
      </c>
      <c r="B283" s="30" t="s">
        <v>76</v>
      </c>
      <c r="C283" s="30" t="s">
        <v>76</v>
      </c>
      <c r="D283" s="31" t="s">
        <v>96</v>
      </c>
      <c r="E283" s="30" t="s">
        <v>76</v>
      </c>
      <c r="F283" s="31" t="s">
        <v>96</v>
      </c>
    </row>
    <row r="284" spans="1:6" x14ac:dyDescent="0.25">
      <c r="A284" s="29" t="s">
        <v>1248</v>
      </c>
      <c r="B284" s="30" t="s">
        <v>76</v>
      </c>
      <c r="C284" s="30" t="s">
        <v>76</v>
      </c>
      <c r="D284" s="31" t="s">
        <v>96</v>
      </c>
      <c r="E284" s="30" t="s">
        <v>76</v>
      </c>
      <c r="F284" s="31" t="s">
        <v>96</v>
      </c>
    </row>
    <row r="285" spans="1:6" x14ac:dyDescent="0.25">
      <c r="A285" s="29" t="s">
        <v>1257</v>
      </c>
      <c r="B285" s="30" t="s">
        <v>76</v>
      </c>
      <c r="C285" s="30" t="s">
        <v>76</v>
      </c>
      <c r="D285" s="31" t="s">
        <v>96</v>
      </c>
      <c r="E285" s="30" t="s">
        <v>76</v>
      </c>
      <c r="F285" s="31" t="s">
        <v>96</v>
      </c>
    </row>
    <row r="286" spans="1:6" x14ac:dyDescent="0.25">
      <c r="A286" s="29" t="s">
        <v>1259</v>
      </c>
      <c r="B286" s="30" t="s">
        <v>76</v>
      </c>
      <c r="C286" s="30" t="s">
        <v>76</v>
      </c>
      <c r="D286" s="31" t="s">
        <v>96</v>
      </c>
      <c r="E286" s="30" t="s">
        <v>76</v>
      </c>
      <c r="F286" s="31" t="s">
        <v>96</v>
      </c>
    </row>
    <row r="287" spans="1:6" x14ac:dyDescent="0.25">
      <c r="A287" s="29" t="s">
        <v>1263</v>
      </c>
      <c r="B287" s="30" t="s">
        <v>76</v>
      </c>
      <c r="C287" s="30" t="s">
        <v>76</v>
      </c>
      <c r="D287" s="31" t="s">
        <v>96</v>
      </c>
      <c r="E287" s="30" t="s">
        <v>76</v>
      </c>
      <c r="F287" s="31" t="s">
        <v>96</v>
      </c>
    </row>
    <row r="288" spans="1:6" x14ac:dyDescent="0.25">
      <c r="A288" s="29" t="s">
        <v>3137</v>
      </c>
      <c r="B288" s="30" t="s">
        <v>76</v>
      </c>
      <c r="C288" s="30" t="s">
        <v>76</v>
      </c>
      <c r="D288" s="31" t="s">
        <v>169</v>
      </c>
      <c r="E288" s="30" t="s">
        <v>78</v>
      </c>
      <c r="F288" s="31"/>
    </row>
    <row r="289" spans="1:6" x14ac:dyDescent="0.25">
      <c r="A289" s="29" t="s">
        <v>3138</v>
      </c>
      <c r="B289" s="30" t="s">
        <v>76</v>
      </c>
      <c r="C289" s="30" t="s">
        <v>76</v>
      </c>
      <c r="D289" s="31" t="s">
        <v>169</v>
      </c>
      <c r="E289" s="30" t="s">
        <v>78</v>
      </c>
      <c r="F289" s="31"/>
    </row>
    <row r="290" spans="1:6" x14ac:dyDescent="0.25">
      <c r="A290" s="29" t="s">
        <v>3139</v>
      </c>
      <c r="B290" s="30" t="s">
        <v>76</v>
      </c>
      <c r="C290" s="30" t="s">
        <v>76</v>
      </c>
      <c r="D290" s="31" t="s">
        <v>169</v>
      </c>
      <c r="E290" s="30" t="s">
        <v>78</v>
      </c>
      <c r="F290" s="31"/>
    </row>
    <row r="291" spans="1:6" x14ac:dyDescent="0.25">
      <c r="A291" s="29" t="s">
        <v>1276</v>
      </c>
      <c r="B291" s="30" t="s">
        <v>76</v>
      </c>
      <c r="C291" s="30" t="s">
        <v>76</v>
      </c>
      <c r="D291" s="31" t="s">
        <v>102</v>
      </c>
      <c r="E291" s="30" t="s">
        <v>76</v>
      </c>
      <c r="F291" s="31" t="s">
        <v>102</v>
      </c>
    </row>
  </sheetData>
  <autoFilter ref="A1:F334"/>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theme="3" tint="0.39997558519241921"/>
  </sheetPr>
  <dimension ref="A1:K911"/>
  <sheetViews>
    <sheetView zoomScale="85" zoomScaleNormal="85" workbookViewId="0">
      <selection activeCell="E77" sqref="E77"/>
    </sheetView>
  </sheetViews>
  <sheetFormatPr defaultRowHeight="15" x14ac:dyDescent="0.25"/>
  <cols>
    <col min="2" max="2" width="13.85546875" customWidth="1"/>
    <col min="3" max="3" width="37.42578125" customWidth="1"/>
    <col min="4" max="4" width="46.140625" style="67" customWidth="1"/>
    <col min="5" max="5" width="16.7109375" customWidth="1"/>
    <col min="6" max="6" width="10.7109375" style="4" customWidth="1"/>
    <col min="7" max="7" width="52" customWidth="1"/>
    <col min="9" max="9" width="10.42578125" customWidth="1"/>
    <col min="10" max="10" width="13.140625" customWidth="1"/>
    <col min="11" max="11" width="16.7109375" customWidth="1"/>
  </cols>
  <sheetData>
    <row r="1" spans="1:11" x14ac:dyDescent="0.25">
      <c r="B1" s="65" t="s">
        <v>1289</v>
      </c>
      <c r="C1" s="53" t="s">
        <v>1290</v>
      </c>
      <c r="D1" s="68" t="s">
        <v>1291</v>
      </c>
      <c r="E1" s="53" t="s">
        <v>22</v>
      </c>
      <c r="F1" s="58"/>
      <c r="G1" s="65" t="s">
        <v>1292</v>
      </c>
      <c r="H1" s="66" t="s">
        <v>1279</v>
      </c>
      <c r="I1" s="66" t="s">
        <v>1293</v>
      </c>
      <c r="J1" s="66" t="s">
        <v>1294</v>
      </c>
    </row>
    <row r="2" spans="1:11" ht="30" x14ac:dyDescent="0.25">
      <c r="A2">
        <v>1</v>
      </c>
      <c r="B2" s="70" t="s">
        <v>3605</v>
      </c>
      <c r="C2" s="54" t="str">
        <f t="shared" ref="C2:C65" si="0">CONCATENATE("(",B2,") ",D2)</f>
        <v>(AAAEX001) Certified Firefighter (Aircraft Rescue &amp; Firefighting ARFF)</v>
      </c>
      <c r="D2" s="54" t="s">
        <v>3606</v>
      </c>
      <c r="E2" s="54" t="str">
        <f t="shared" ref="E2:E65" si="1">IF(H2="no","1",IF(AND(H2="Yes",I2="No",J2="No"),"3",IF(AND(H2="Yes",I2="Yes",J2="Yes"),"2",IF(AND(H2="Yes",I2="Yes",J2="No"),"5",IF(AND(H2="Yes",I2="No",J2="Yes"),"4","0")))))</f>
        <v>1</v>
      </c>
      <c r="F2">
        <v>1</v>
      </c>
      <c r="G2" s="67" t="s">
        <v>4216</v>
      </c>
      <c r="H2" t="str">
        <f t="shared" ref="H2:H65" si="2">IFERROR(VLOOKUP(B2,PSICFL_2021,2,FALSE),"No")</f>
        <v>No</v>
      </c>
      <c r="I2" t="str">
        <f>IFERROR(VLOOKUP(B2,PSICFL_2021,5,FALSE),"No")</f>
        <v>No</v>
      </c>
      <c r="J2" t="str">
        <f t="shared" ref="J2:J65" si="3">IFERROR(VLOOKUP(B2,PSICFL_2021,3,FALSE),"No")</f>
        <v>No</v>
      </c>
      <c r="K2" t="e">
        <f>VLOOKUP(B2,'DOE Codes Lookups'!$A$3:$D$507,2,FALSE)</f>
        <v>#N/A</v>
      </c>
    </row>
    <row r="3" spans="1:11" ht="30" x14ac:dyDescent="0.25">
      <c r="A3">
        <v>2</v>
      </c>
      <c r="B3" s="71" t="s">
        <v>3607</v>
      </c>
      <c r="C3" s="55" t="str">
        <f t="shared" si="0"/>
        <v>(AAAEX002) Certified Master Firefighter (Aircraft Rescue &amp; Firefighting ARFF)</v>
      </c>
      <c r="D3" s="55" t="s">
        <v>3608</v>
      </c>
      <c r="E3" s="54" t="str">
        <f t="shared" si="1"/>
        <v>1</v>
      </c>
      <c r="F3">
        <v>2</v>
      </c>
      <c r="G3" s="67" t="s">
        <v>4216</v>
      </c>
      <c r="H3" t="str">
        <f t="shared" si="2"/>
        <v>No</v>
      </c>
      <c r="I3" t="str">
        <f t="shared" ref="I3:I65" si="4">IFERROR(VLOOKUP(B3,PSICFL_2021,5,FALSE),"No")</f>
        <v>No</v>
      </c>
      <c r="J3" t="str">
        <f t="shared" si="3"/>
        <v>No</v>
      </c>
      <c r="K3" t="e">
        <f>VLOOKUP(B3,'DOE Codes Lookups'!$A$3:$D$507,2,FALSE)</f>
        <v>#N/A</v>
      </c>
    </row>
    <row r="4" spans="1:11" ht="45" x14ac:dyDescent="0.25">
      <c r="A4">
        <v>3</v>
      </c>
      <c r="B4" s="71" t="s">
        <v>3716</v>
      </c>
      <c r="C4" s="55" t="str">
        <f t="shared" si="0"/>
        <v>(AAFCS001) Pre-Professional Assessment and Certification Program - Education Fundamentals</v>
      </c>
      <c r="D4" s="55" t="s">
        <v>3717</v>
      </c>
      <c r="E4" s="54" t="str">
        <f t="shared" si="1"/>
        <v>1</v>
      </c>
      <c r="F4">
        <v>3</v>
      </c>
      <c r="G4" s="67" t="s">
        <v>4234</v>
      </c>
      <c r="H4" t="str">
        <f t="shared" si="2"/>
        <v>No</v>
      </c>
      <c r="I4" t="str">
        <f t="shared" si="4"/>
        <v>No</v>
      </c>
      <c r="J4" t="str">
        <f t="shared" si="3"/>
        <v>No</v>
      </c>
      <c r="K4" t="e">
        <f>VLOOKUP(B4,'DOE Codes Lookups'!$A$3:$D$507,2,FALSE)</f>
        <v>#N/A</v>
      </c>
    </row>
    <row r="5" spans="1:11" ht="30" x14ac:dyDescent="0.25">
      <c r="A5">
        <v>4</v>
      </c>
      <c r="B5" s="71" t="s">
        <v>211</v>
      </c>
      <c r="C5" s="55" t="str">
        <f t="shared" si="0"/>
        <v>(AAMIN001) Certified Biomedical Equipment Technician</v>
      </c>
      <c r="D5" s="55" t="s">
        <v>212</v>
      </c>
      <c r="E5" s="54" t="str">
        <f t="shared" si="1"/>
        <v>4</v>
      </c>
      <c r="F5">
        <v>4</v>
      </c>
      <c r="G5" s="67" t="s">
        <v>213</v>
      </c>
      <c r="H5" t="str">
        <f t="shared" si="2"/>
        <v>Yes</v>
      </c>
      <c r="I5" t="str">
        <f t="shared" si="4"/>
        <v>No</v>
      </c>
      <c r="J5" t="str">
        <f t="shared" si="3"/>
        <v>Yes</v>
      </c>
      <c r="K5" t="e">
        <f>VLOOKUP(B5,'DOE Codes Lookups'!$A$3:$D$507,2,FALSE)</f>
        <v>#N/A</v>
      </c>
    </row>
    <row r="6" spans="1:11" ht="30" x14ac:dyDescent="0.25">
      <c r="A6">
        <v>5</v>
      </c>
      <c r="B6" s="71" t="s">
        <v>3141</v>
      </c>
      <c r="C6" s="55" t="str">
        <f t="shared" si="0"/>
        <v>(ABAMP001) American Bodywork and Massage Professionals Certified</v>
      </c>
      <c r="D6" s="55" t="s">
        <v>3142</v>
      </c>
      <c r="E6" s="54" t="str">
        <f t="shared" si="1"/>
        <v>1</v>
      </c>
      <c r="F6">
        <v>5</v>
      </c>
      <c r="G6" s="67" t="s">
        <v>4007</v>
      </c>
      <c r="H6" t="str">
        <f t="shared" si="2"/>
        <v>No</v>
      </c>
      <c r="I6" t="str">
        <f t="shared" si="4"/>
        <v>No</v>
      </c>
      <c r="J6" t="str">
        <f t="shared" si="3"/>
        <v>No</v>
      </c>
      <c r="K6" t="e">
        <f>VLOOKUP(B6,'DOE Codes Lookups'!$A$3:$D$507,2,FALSE)</f>
        <v>#N/A</v>
      </c>
    </row>
    <row r="7" spans="1:11" ht="30" x14ac:dyDescent="0.25">
      <c r="A7">
        <v>6</v>
      </c>
      <c r="B7" s="71" t="s">
        <v>214</v>
      </c>
      <c r="C7" s="55" t="str">
        <f t="shared" si="0"/>
        <v>(ABAYC001) Composite Boat Builder Certification</v>
      </c>
      <c r="D7" s="55" t="s">
        <v>215</v>
      </c>
      <c r="E7" s="54" t="str">
        <f t="shared" si="1"/>
        <v>2</v>
      </c>
      <c r="F7">
        <v>6</v>
      </c>
      <c r="G7" s="67" t="s">
        <v>216</v>
      </c>
      <c r="H7" t="str">
        <f t="shared" si="2"/>
        <v>Yes</v>
      </c>
      <c r="I7" t="str">
        <f t="shared" si="4"/>
        <v>Yes</v>
      </c>
      <c r="J7" t="str">
        <f t="shared" si="3"/>
        <v>Yes</v>
      </c>
      <c r="K7" t="e">
        <f>VLOOKUP(B7,'DOE Codes Lookups'!$A$3:$D$507,2,FALSE)</f>
        <v>#N/A</v>
      </c>
    </row>
    <row r="8" spans="1:11" x14ac:dyDescent="0.25">
      <c r="A8">
        <v>7</v>
      </c>
      <c r="B8" s="71" t="s">
        <v>217</v>
      </c>
      <c r="C8" s="55" t="str">
        <f t="shared" si="0"/>
        <v>(ABAYC002) Marine Diesel Certification</v>
      </c>
      <c r="D8" s="55" t="s">
        <v>218</v>
      </c>
      <c r="E8" s="54" t="str">
        <f t="shared" si="1"/>
        <v>1</v>
      </c>
      <c r="F8">
        <v>7</v>
      </c>
      <c r="G8" s="67" t="s">
        <v>216</v>
      </c>
      <c r="H8" t="str">
        <f t="shared" si="2"/>
        <v>No</v>
      </c>
      <c r="I8" t="str">
        <f t="shared" si="4"/>
        <v>No</v>
      </c>
      <c r="J8" t="str">
        <f t="shared" si="3"/>
        <v>No</v>
      </c>
      <c r="K8" t="e">
        <f>VLOOKUP(B8,'DOE Codes Lookups'!$A$3:$D$507,2,FALSE)</f>
        <v>#N/A</v>
      </c>
    </row>
    <row r="9" spans="1:11" ht="30" x14ac:dyDescent="0.25">
      <c r="A9">
        <v>8</v>
      </c>
      <c r="B9" s="71" t="s">
        <v>219</v>
      </c>
      <c r="C9" s="55" t="str">
        <f t="shared" si="0"/>
        <v>(ABAYC003) Marine Electrical Certification</v>
      </c>
      <c r="D9" s="55" t="s">
        <v>220</v>
      </c>
      <c r="E9" s="54" t="str">
        <f t="shared" si="1"/>
        <v>2</v>
      </c>
      <c r="F9">
        <v>8</v>
      </c>
      <c r="G9" s="67" t="s">
        <v>216</v>
      </c>
      <c r="H9" t="str">
        <f t="shared" si="2"/>
        <v>Yes</v>
      </c>
      <c r="I9" t="str">
        <f t="shared" si="4"/>
        <v>Yes</v>
      </c>
      <c r="J9" t="str">
        <f t="shared" si="3"/>
        <v>Yes</v>
      </c>
      <c r="K9" t="e">
        <f>VLOOKUP(B9,'DOE Codes Lookups'!$A$3:$D$507,2,FALSE)</f>
        <v>#N/A</v>
      </c>
    </row>
    <row r="10" spans="1:11" ht="30" x14ac:dyDescent="0.25">
      <c r="A10">
        <v>9</v>
      </c>
      <c r="B10" s="71" t="s">
        <v>3143</v>
      </c>
      <c r="C10" s="55" t="str">
        <f t="shared" si="0"/>
        <v>(ABAYC004) Gasoline Engine Certification</v>
      </c>
      <c r="D10" s="55" t="s">
        <v>3144</v>
      </c>
      <c r="E10" s="54" t="str">
        <f t="shared" si="1"/>
        <v>1</v>
      </c>
      <c r="F10">
        <v>9</v>
      </c>
      <c r="G10" s="67" t="s">
        <v>216</v>
      </c>
      <c r="H10" t="str">
        <f t="shared" si="2"/>
        <v>No</v>
      </c>
      <c r="I10" t="str">
        <f t="shared" si="4"/>
        <v>No</v>
      </c>
      <c r="J10" t="str">
        <f t="shared" si="3"/>
        <v>No</v>
      </c>
      <c r="K10" t="e">
        <f>VLOOKUP(B10,'DOE Codes Lookups'!$A$3:$D$507,2,FALSE)</f>
        <v>#N/A</v>
      </c>
    </row>
    <row r="11" spans="1:11" ht="30" x14ac:dyDescent="0.25">
      <c r="A11">
        <v>10</v>
      </c>
      <c r="B11" s="71" t="s">
        <v>221</v>
      </c>
      <c r="C11" s="55" t="str">
        <f t="shared" si="0"/>
        <v>(ABAYC005) Marine Systems Certification</v>
      </c>
      <c r="D11" s="55" t="s">
        <v>222</v>
      </c>
      <c r="E11" s="54" t="str">
        <f t="shared" si="1"/>
        <v>1</v>
      </c>
      <c r="F11">
        <v>10</v>
      </c>
      <c r="G11" s="67" t="s">
        <v>216</v>
      </c>
      <c r="H11" t="str">
        <f t="shared" si="2"/>
        <v>No</v>
      </c>
      <c r="I11" t="str">
        <f t="shared" si="4"/>
        <v>No</v>
      </c>
      <c r="J11" t="str">
        <f t="shared" si="3"/>
        <v>No</v>
      </c>
      <c r="K11" t="e">
        <f>VLOOKUP(B11,'DOE Codes Lookups'!$A$3:$D$507,2,FALSE)</f>
        <v>#N/A</v>
      </c>
    </row>
    <row r="12" spans="1:11" ht="30" x14ac:dyDescent="0.25">
      <c r="A12">
        <v>11</v>
      </c>
      <c r="B12" s="71" t="s">
        <v>223</v>
      </c>
      <c r="C12" s="55" t="str">
        <f t="shared" si="0"/>
        <v>(ABAYC006) A/C Refrigeration Certification</v>
      </c>
      <c r="D12" s="55" t="s">
        <v>224</v>
      </c>
      <c r="E12" s="54" t="str">
        <f t="shared" si="1"/>
        <v>2</v>
      </c>
      <c r="F12">
        <v>11</v>
      </c>
      <c r="G12" s="67" t="s">
        <v>216</v>
      </c>
      <c r="H12" t="str">
        <f t="shared" si="2"/>
        <v>Yes</v>
      </c>
      <c r="I12" t="str">
        <f t="shared" si="4"/>
        <v>Yes</v>
      </c>
      <c r="J12" t="str">
        <f t="shared" si="3"/>
        <v>Yes</v>
      </c>
      <c r="K12" t="e">
        <f>VLOOKUP(B12,'DOE Codes Lookups'!$A$3:$D$507,2,FALSE)</f>
        <v>#N/A</v>
      </c>
    </row>
    <row r="13" spans="1:11" ht="30" x14ac:dyDescent="0.25">
      <c r="A13">
        <v>12</v>
      </c>
      <c r="B13" s="71" t="s">
        <v>225</v>
      </c>
      <c r="C13" s="55" t="str">
        <f t="shared" si="0"/>
        <v>(ABAYC007) Marine Corrosion Certification</v>
      </c>
      <c r="D13" s="55" t="s">
        <v>226</v>
      </c>
      <c r="E13" s="54" t="str">
        <f t="shared" si="1"/>
        <v>1</v>
      </c>
      <c r="F13">
        <v>12</v>
      </c>
      <c r="G13" s="67" t="s">
        <v>216</v>
      </c>
      <c r="H13" t="str">
        <f t="shared" si="2"/>
        <v>No</v>
      </c>
      <c r="I13" t="str">
        <f t="shared" si="4"/>
        <v>No</v>
      </c>
      <c r="J13" t="str">
        <f t="shared" si="3"/>
        <v>No</v>
      </c>
      <c r="K13" t="e">
        <f>VLOOKUP(B13,'DOE Codes Lookups'!$A$3:$D$507,2,FALSE)</f>
        <v>#N/A</v>
      </c>
    </row>
    <row r="14" spans="1:11" ht="30" x14ac:dyDescent="0.25">
      <c r="A14">
        <v>13</v>
      </c>
      <c r="B14" s="71" t="s">
        <v>227</v>
      </c>
      <c r="C14" s="55" t="str">
        <f t="shared" si="0"/>
        <v>(ABCOP001) Certified Prosthetic (and/or) Orthotic Technician (CTPO)</v>
      </c>
      <c r="D14" s="55" t="s">
        <v>228</v>
      </c>
      <c r="E14" s="54" t="str">
        <f t="shared" si="1"/>
        <v>4</v>
      </c>
      <c r="F14">
        <v>13</v>
      </c>
      <c r="G14" s="67" t="s">
        <v>229</v>
      </c>
      <c r="H14" t="str">
        <f t="shared" si="2"/>
        <v>Yes</v>
      </c>
      <c r="I14" t="str">
        <f t="shared" si="4"/>
        <v>No</v>
      </c>
      <c r="J14" t="str">
        <f t="shared" si="3"/>
        <v>Yes</v>
      </c>
      <c r="K14" t="e">
        <f>VLOOKUP(B14,'DOE Codes Lookups'!$A$3:$D$507,2,FALSE)</f>
        <v>#N/A</v>
      </c>
    </row>
    <row r="15" spans="1:11" ht="45" x14ac:dyDescent="0.25">
      <c r="A15">
        <v>14</v>
      </c>
      <c r="B15" s="71" t="s">
        <v>230</v>
      </c>
      <c r="C15" s="55" t="str">
        <f t="shared" si="0"/>
        <v>(ABRET001) Registered EEG Technologist (R. EEG T.)</v>
      </c>
      <c r="D15" s="55" t="s">
        <v>231</v>
      </c>
      <c r="E15" s="54" t="str">
        <f t="shared" si="1"/>
        <v>1</v>
      </c>
      <c r="F15">
        <v>14</v>
      </c>
      <c r="G15" s="67" t="s">
        <v>232</v>
      </c>
      <c r="H15" t="str">
        <f t="shared" si="2"/>
        <v>No</v>
      </c>
      <c r="I15" t="str">
        <f t="shared" si="4"/>
        <v>No</v>
      </c>
      <c r="J15" t="str">
        <f t="shared" si="3"/>
        <v>No</v>
      </c>
      <c r="K15" t="e">
        <f>VLOOKUP(B15,'DOE Codes Lookups'!$A$3:$D$507,2,FALSE)</f>
        <v>#N/A</v>
      </c>
    </row>
    <row r="16" spans="1:11" ht="30" x14ac:dyDescent="0.25">
      <c r="A16">
        <v>15</v>
      </c>
      <c r="B16" s="71" t="s">
        <v>233</v>
      </c>
      <c r="C16" s="55" t="str">
        <f t="shared" si="0"/>
        <v>(ACFAT001) Accredited Business Accountant (ABA)</v>
      </c>
      <c r="D16" s="55" t="s">
        <v>234</v>
      </c>
      <c r="E16" s="54" t="str">
        <f t="shared" si="1"/>
        <v>1</v>
      </c>
      <c r="F16">
        <v>15</v>
      </c>
      <c r="G16" s="67" t="s">
        <v>235</v>
      </c>
      <c r="H16" t="str">
        <f t="shared" si="2"/>
        <v>No</v>
      </c>
      <c r="I16" t="str">
        <f t="shared" si="4"/>
        <v>No</v>
      </c>
      <c r="J16" t="str">
        <f t="shared" si="3"/>
        <v>No</v>
      </c>
      <c r="K16" t="e">
        <f>VLOOKUP(B16,'DOE Codes Lookups'!$A$3:$D$507,2,FALSE)</f>
        <v>#N/A</v>
      </c>
    </row>
    <row r="17" spans="1:11" x14ac:dyDescent="0.25">
      <c r="A17">
        <v>16</v>
      </c>
      <c r="B17" s="71" t="s">
        <v>236</v>
      </c>
      <c r="C17" s="55" t="str">
        <f t="shared" si="0"/>
        <v>(ACFED001) Certified Chef de Cuisine</v>
      </c>
      <c r="D17" s="55" t="s">
        <v>237</v>
      </c>
      <c r="E17" s="54" t="str">
        <f t="shared" si="1"/>
        <v>1</v>
      </c>
      <c r="F17">
        <v>16</v>
      </c>
      <c r="G17" s="67" t="s">
        <v>238</v>
      </c>
      <c r="H17" t="str">
        <f t="shared" si="2"/>
        <v>No</v>
      </c>
      <c r="I17" t="str">
        <f t="shared" si="4"/>
        <v>No</v>
      </c>
      <c r="J17" t="str">
        <f t="shared" si="3"/>
        <v>No</v>
      </c>
      <c r="K17" t="e">
        <f>VLOOKUP(B17,'DOE Codes Lookups'!$A$3:$D$507,2,FALSE)</f>
        <v>#N/A</v>
      </c>
    </row>
    <row r="18" spans="1:11" x14ac:dyDescent="0.25">
      <c r="A18">
        <v>17</v>
      </c>
      <c r="B18" s="71" t="s">
        <v>239</v>
      </c>
      <c r="C18" s="55" t="str">
        <f t="shared" si="0"/>
        <v>(ACFED002) Certified Culinarian (CC)</v>
      </c>
      <c r="D18" s="55" t="s">
        <v>240</v>
      </c>
      <c r="E18" s="54" t="str">
        <f t="shared" si="1"/>
        <v>1</v>
      </c>
      <c r="F18">
        <v>17</v>
      </c>
      <c r="G18" s="67" t="s">
        <v>238</v>
      </c>
      <c r="H18" t="str">
        <f t="shared" si="2"/>
        <v>No</v>
      </c>
      <c r="I18" t="str">
        <f t="shared" si="4"/>
        <v>No</v>
      </c>
      <c r="J18" t="str">
        <f t="shared" si="3"/>
        <v>No</v>
      </c>
      <c r="K18" t="e">
        <f>VLOOKUP(B18,'DOE Codes Lookups'!$A$3:$D$507,2,FALSE)</f>
        <v>#N/A</v>
      </c>
    </row>
    <row r="19" spans="1:11" ht="30" x14ac:dyDescent="0.25">
      <c r="A19">
        <v>18</v>
      </c>
      <c r="B19" s="71" t="s">
        <v>3145</v>
      </c>
      <c r="C19" s="55" t="str">
        <f t="shared" si="0"/>
        <v>(ACFED003) Certified Executive Pastry Chef (CEPC)</v>
      </c>
      <c r="D19" s="55" t="s">
        <v>3146</v>
      </c>
      <c r="E19" s="54" t="str">
        <f t="shared" si="1"/>
        <v>1</v>
      </c>
      <c r="F19">
        <v>18</v>
      </c>
      <c r="G19" s="67" t="s">
        <v>238</v>
      </c>
      <c r="H19" t="str">
        <f t="shared" si="2"/>
        <v>No</v>
      </c>
      <c r="I19" t="str">
        <f t="shared" si="4"/>
        <v>No</v>
      </c>
      <c r="J19" t="str">
        <f t="shared" si="3"/>
        <v>No</v>
      </c>
      <c r="K19" t="e">
        <f>VLOOKUP(B19,'DOE Codes Lookups'!$A$3:$D$507,2,FALSE)</f>
        <v>#N/A</v>
      </c>
    </row>
    <row r="20" spans="1:11" x14ac:dyDescent="0.25">
      <c r="A20">
        <v>19</v>
      </c>
      <c r="B20" s="71" t="s">
        <v>3147</v>
      </c>
      <c r="C20" s="55" t="str">
        <f t="shared" si="0"/>
        <v>(ACFED004) Certified Master Chef (CMC)</v>
      </c>
      <c r="D20" s="55" t="s">
        <v>3148</v>
      </c>
      <c r="E20" s="54" t="str">
        <f t="shared" si="1"/>
        <v>1</v>
      </c>
      <c r="F20">
        <v>19</v>
      </c>
      <c r="G20" s="67" t="s">
        <v>238</v>
      </c>
      <c r="H20" t="str">
        <f t="shared" si="2"/>
        <v>No</v>
      </c>
      <c r="I20" t="str">
        <f t="shared" si="4"/>
        <v>No</v>
      </c>
      <c r="J20" t="str">
        <f t="shared" si="3"/>
        <v>No</v>
      </c>
      <c r="K20" t="e">
        <f>VLOOKUP(B20,'DOE Codes Lookups'!$A$3:$D$507,2,FALSE)</f>
        <v>#N/A</v>
      </c>
    </row>
    <row r="21" spans="1:11" x14ac:dyDescent="0.25">
      <c r="A21">
        <v>20</v>
      </c>
      <c r="B21" s="71" t="s">
        <v>3549</v>
      </c>
      <c r="C21" s="55" t="str">
        <f t="shared" si="0"/>
        <v>(ACFED005) Certified Junior Culinarian</v>
      </c>
      <c r="D21" s="55" t="s">
        <v>3550</v>
      </c>
      <c r="E21" s="54" t="str">
        <f t="shared" si="1"/>
        <v>1</v>
      </c>
      <c r="F21">
        <v>20</v>
      </c>
      <c r="G21" s="67" t="s">
        <v>238</v>
      </c>
      <c r="H21" t="str">
        <f t="shared" si="2"/>
        <v>No</v>
      </c>
      <c r="I21" t="str">
        <f t="shared" si="4"/>
        <v>No</v>
      </c>
      <c r="J21" t="str">
        <f t="shared" si="3"/>
        <v>No</v>
      </c>
      <c r="K21" t="e">
        <f>VLOOKUP(B21,'DOE Codes Lookups'!$A$3:$D$507,2,FALSE)</f>
        <v>#N/A</v>
      </c>
    </row>
    <row r="22" spans="1:11" ht="30" x14ac:dyDescent="0.25">
      <c r="A22">
        <v>21</v>
      </c>
      <c r="B22" s="71" t="s">
        <v>241</v>
      </c>
      <c r="C22" s="55" t="str">
        <f t="shared" si="0"/>
        <v>(ACFED006) Certified Fundamentals Cook</v>
      </c>
      <c r="D22" s="55" t="s">
        <v>242</v>
      </c>
      <c r="E22" s="54" t="str">
        <f t="shared" si="1"/>
        <v>1</v>
      </c>
      <c r="F22">
        <v>21</v>
      </c>
      <c r="G22" s="67" t="s">
        <v>238</v>
      </c>
      <c r="H22" t="str">
        <f t="shared" si="2"/>
        <v>No</v>
      </c>
      <c r="I22" t="str">
        <f t="shared" si="4"/>
        <v>No</v>
      </c>
      <c r="J22" t="str">
        <f t="shared" si="3"/>
        <v>No</v>
      </c>
      <c r="K22" t="e">
        <f>VLOOKUP(B22,'DOE Codes Lookups'!$A$3:$D$507,2,FALSE)</f>
        <v>#N/A</v>
      </c>
    </row>
    <row r="23" spans="1:11" ht="30" x14ac:dyDescent="0.25">
      <c r="A23">
        <v>22</v>
      </c>
      <c r="B23" s="71" t="s">
        <v>3149</v>
      </c>
      <c r="C23" s="55" t="str">
        <f t="shared" si="0"/>
        <v>(ACFEX001) Certified Fraud Examiner (CFE)</v>
      </c>
      <c r="D23" s="55" t="s">
        <v>3150</v>
      </c>
      <c r="E23" s="54" t="str">
        <f t="shared" si="1"/>
        <v>1</v>
      </c>
      <c r="F23">
        <v>22</v>
      </c>
      <c r="G23" s="67" t="s">
        <v>4009</v>
      </c>
      <c r="H23" t="str">
        <f t="shared" si="2"/>
        <v>No</v>
      </c>
      <c r="I23" t="str">
        <f t="shared" si="4"/>
        <v>No</v>
      </c>
      <c r="J23" t="str">
        <f t="shared" si="3"/>
        <v>No</v>
      </c>
      <c r="K23" t="e">
        <f>VLOOKUP(B23,'DOE Codes Lookups'!$A$3:$D$507,2,FALSE)</f>
        <v>#N/A</v>
      </c>
    </row>
    <row r="24" spans="1:11" ht="30" x14ac:dyDescent="0.25">
      <c r="A24">
        <v>23</v>
      </c>
      <c r="B24" s="71" t="s">
        <v>243</v>
      </c>
      <c r="C24" s="55" t="str">
        <f t="shared" si="0"/>
        <v>(ACOPC001) Certified Professional Coder (CPC - Apprentice)</v>
      </c>
      <c r="D24" s="55" t="s">
        <v>244</v>
      </c>
      <c r="E24" s="54" t="str">
        <f t="shared" si="1"/>
        <v>1</v>
      </c>
      <c r="F24">
        <v>23</v>
      </c>
      <c r="G24" s="67" t="s">
        <v>245</v>
      </c>
      <c r="H24" t="str">
        <f t="shared" si="2"/>
        <v>No</v>
      </c>
      <c r="I24" t="str">
        <f t="shared" si="4"/>
        <v>No</v>
      </c>
      <c r="J24" t="str">
        <f t="shared" si="3"/>
        <v>No</v>
      </c>
      <c r="K24" t="e">
        <f>VLOOKUP(B24,'DOE Codes Lookups'!$A$3:$D$507,2,FALSE)</f>
        <v>#N/A</v>
      </c>
    </row>
    <row r="25" spans="1:11" ht="30" x14ac:dyDescent="0.25">
      <c r="A25">
        <v>24</v>
      </c>
      <c r="B25" s="71" t="s">
        <v>3151</v>
      </c>
      <c r="C25" s="55" t="str">
        <f t="shared" si="0"/>
        <v>(ACOPC002) Certified Outpatient Coder (CPC Apprentice)</v>
      </c>
      <c r="D25" s="55" t="s">
        <v>3152</v>
      </c>
      <c r="E25" s="54" t="str">
        <f t="shared" si="1"/>
        <v>1</v>
      </c>
      <c r="F25">
        <v>24</v>
      </c>
      <c r="G25" s="67" t="s">
        <v>245</v>
      </c>
      <c r="H25" t="str">
        <f t="shared" si="2"/>
        <v>No</v>
      </c>
      <c r="I25" t="str">
        <f t="shared" si="4"/>
        <v>No</v>
      </c>
      <c r="J25" t="str">
        <f t="shared" si="3"/>
        <v>No</v>
      </c>
      <c r="K25" t="e">
        <f>VLOOKUP(B25,'DOE Codes Lookups'!$A$3:$D$507,2,FALSE)</f>
        <v>#N/A</v>
      </c>
    </row>
    <row r="26" spans="1:11" ht="30" x14ac:dyDescent="0.25">
      <c r="A26">
        <v>25</v>
      </c>
      <c r="B26" s="71" t="s">
        <v>246</v>
      </c>
      <c r="C26" s="55" t="str">
        <f t="shared" si="0"/>
        <v>(ACOPC004) Certified Outpatient Coder (COC)</v>
      </c>
      <c r="D26" s="55" t="s">
        <v>247</v>
      </c>
      <c r="E26" s="54" t="str">
        <f t="shared" si="1"/>
        <v>2</v>
      </c>
      <c r="F26">
        <v>25</v>
      </c>
      <c r="G26" s="67" t="s">
        <v>245</v>
      </c>
      <c r="H26" t="str">
        <f t="shared" si="2"/>
        <v>Yes</v>
      </c>
      <c r="I26" t="str">
        <f t="shared" si="4"/>
        <v>Yes</v>
      </c>
      <c r="J26" t="str">
        <f t="shared" si="3"/>
        <v>Yes</v>
      </c>
      <c r="K26" t="e">
        <f>VLOOKUP(B26,'DOE Codes Lookups'!$A$3:$D$507,2,FALSE)</f>
        <v>#N/A</v>
      </c>
    </row>
    <row r="27" spans="1:11" ht="30" x14ac:dyDescent="0.25">
      <c r="A27">
        <v>26</v>
      </c>
      <c r="B27" s="71" t="s">
        <v>248</v>
      </c>
      <c r="C27" s="55" t="str">
        <f t="shared" si="0"/>
        <v>(ACOPC005) Certified Professional Coder - Payer (CPC-P)</v>
      </c>
      <c r="D27" s="55" t="s">
        <v>249</v>
      </c>
      <c r="E27" s="54" t="str">
        <f t="shared" si="1"/>
        <v>2</v>
      </c>
      <c r="F27">
        <v>26</v>
      </c>
      <c r="G27" s="67" t="s">
        <v>245</v>
      </c>
      <c r="H27" t="str">
        <f t="shared" si="2"/>
        <v>Yes</v>
      </c>
      <c r="I27" t="str">
        <f t="shared" si="4"/>
        <v>Yes</v>
      </c>
      <c r="J27" t="str">
        <f t="shared" si="3"/>
        <v>Yes</v>
      </c>
      <c r="K27" t="e">
        <f>VLOOKUP(B27,'DOE Codes Lookups'!$A$3:$D$507,2,FALSE)</f>
        <v>#N/A</v>
      </c>
    </row>
    <row r="28" spans="1:11" ht="30" x14ac:dyDescent="0.25">
      <c r="A28">
        <v>27</v>
      </c>
      <c r="B28" s="71" t="s">
        <v>250</v>
      </c>
      <c r="C28" s="55" t="str">
        <f t="shared" si="0"/>
        <v>(ACOPC006) Certified Professional Coder (CPC)</v>
      </c>
      <c r="D28" s="55" t="s">
        <v>251</v>
      </c>
      <c r="E28" s="54" t="str">
        <f t="shared" si="1"/>
        <v>2</v>
      </c>
      <c r="F28">
        <v>27</v>
      </c>
      <c r="G28" s="67" t="s">
        <v>245</v>
      </c>
      <c r="H28" t="str">
        <f t="shared" si="2"/>
        <v>Yes</v>
      </c>
      <c r="I28" t="str">
        <f t="shared" si="4"/>
        <v>Yes</v>
      </c>
      <c r="J28" t="str">
        <f t="shared" si="3"/>
        <v>Yes</v>
      </c>
      <c r="K28" t="e">
        <f>VLOOKUP(B28,'DOE Codes Lookups'!$A$3:$D$507,2,FALSE)</f>
        <v>#N/A</v>
      </c>
    </row>
    <row r="29" spans="1:11" ht="30" x14ac:dyDescent="0.25">
      <c r="A29">
        <v>28</v>
      </c>
      <c r="B29" s="71" t="s">
        <v>252</v>
      </c>
      <c r="C29" s="55" t="str">
        <f t="shared" si="0"/>
        <v>(ACOPC007) Certified Professional Biller (CPB)</v>
      </c>
      <c r="D29" s="55" t="s">
        <v>253</v>
      </c>
      <c r="E29" s="54" t="str">
        <f t="shared" si="1"/>
        <v>2</v>
      </c>
      <c r="F29">
        <v>28</v>
      </c>
      <c r="G29" s="67" t="s">
        <v>245</v>
      </c>
      <c r="H29" t="str">
        <f t="shared" si="2"/>
        <v>Yes</v>
      </c>
      <c r="I29" t="str">
        <f t="shared" si="4"/>
        <v>Yes</v>
      </c>
      <c r="J29" t="str">
        <f t="shared" si="3"/>
        <v>Yes</v>
      </c>
      <c r="K29" t="e">
        <f>VLOOKUP(B29,'DOE Codes Lookups'!$A$3:$D$507,2,FALSE)</f>
        <v>#N/A</v>
      </c>
    </row>
    <row r="30" spans="1:11" ht="30" x14ac:dyDescent="0.25">
      <c r="A30">
        <v>29</v>
      </c>
      <c r="B30" s="71" t="s">
        <v>254</v>
      </c>
      <c r="C30" s="55" t="str">
        <f t="shared" si="0"/>
        <v>(ACOSM001) Certified Survey Technician (CST)</v>
      </c>
      <c r="D30" s="55" t="s">
        <v>255</v>
      </c>
      <c r="E30" s="54" t="str">
        <f t="shared" si="1"/>
        <v>1</v>
      </c>
      <c r="F30">
        <v>29</v>
      </c>
      <c r="G30" s="67" t="s">
        <v>256</v>
      </c>
      <c r="H30" t="str">
        <f t="shared" si="2"/>
        <v>No</v>
      </c>
      <c r="I30" t="str">
        <f t="shared" si="4"/>
        <v>No</v>
      </c>
      <c r="J30" t="str">
        <f t="shared" si="3"/>
        <v>No</v>
      </c>
      <c r="K30" t="e">
        <f>VLOOKUP(B30,'DOE Codes Lookups'!$A$3:$D$507,2,FALSE)</f>
        <v>#N/A</v>
      </c>
    </row>
    <row r="31" spans="1:11" ht="30" x14ac:dyDescent="0.25">
      <c r="A31">
        <v>30</v>
      </c>
      <c r="B31" s="71" t="s">
        <v>3720</v>
      </c>
      <c r="C31" s="55" t="str">
        <f t="shared" si="0"/>
        <v>(ACSMD001) Certified Health Fitness Specialist</v>
      </c>
      <c r="D31" s="55" t="s">
        <v>3721</v>
      </c>
      <c r="E31" s="54" t="str">
        <f t="shared" si="1"/>
        <v>1</v>
      </c>
      <c r="F31">
        <v>30</v>
      </c>
      <c r="G31" s="67" t="s">
        <v>259</v>
      </c>
      <c r="H31" t="str">
        <f t="shared" si="2"/>
        <v>No</v>
      </c>
      <c r="I31" t="str">
        <f t="shared" si="4"/>
        <v>No</v>
      </c>
      <c r="J31" t="str">
        <f t="shared" si="3"/>
        <v>No</v>
      </c>
      <c r="K31" t="e">
        <f>VLOOKUP(B31,'DOE Codes Lookups'!$A$3:$D$507,2,FALSE)</f>
        <v>#N/A</v>
      </c>
    </row>
    <row r="32" spans="1:11" x14ac:dyDescent="0.25">
      <c r="A32">
        <v>31</v>
      </c>
      <c r="B32" s="71" t="s">
        <v>257</v>
      </c>
      <c r="C32" s="55" t="str">
        <f t="shared" si="0"/>
        <v>(ACSMD002) Certified Personal Trainer</v>
      </c>
      <c r="D32" s="55" t="s">
        <v>258</v>
      </c>
      <c r="E32" s="54" t="str">
        <f t="shared" si="1"/>
        <v>4</v>
      </c>
      <c r="F32">
        <v>31</v>
      </c>
      <c r="G32" s="67" t="s">
        <v>259</v>
      </c>
      <c r="H32" t="str">
        <f t="shared" si="2"/>
        <v>Yes</v>
      </c>
      <c r="I32" t="str">
        <f t="shared" si="4"/>
        <v>No</v>
      </c>
      <c r="J32" t="str">
        <f t="shared" si="3"/>
        <v>Yes</v>
      </c>
      <c r="K32" t="e">
        <f>VLOOKUP(B32,'DOE Codes Lookups'!$A$3:$D$507,2,FALSE)</f>
        <v>#N/A</v>
      </c>
    </row>
    <row r="33" spans="1:11" ht="30" x14ac:dyDescent="0.25">
      <c r="A33">
        <v>32</v>
      </c>
      <c r="B33" s="71" t="s">
        <v>260</v>
      </c>
      <c r="C33" s="55" t="str">
        <f t="shared" si="0"/>
        <v>(ADESK002) Autodesk Certified User - AutoCAD</v>
      </c>
      <c r="D33" s="55" t="s">
        <v>261</v>
      </c>
      <c r="E33" s="54" t="str">
        <f t="shared" si="1"/>
        <v>1</v>
      </c>
      <c r="F33">
        <v>32</v>
      </c>
      <c r="G33" s="67" t="s">
        <v>262</v>
      </c>
      <c r="H33" t="str">
        <f t="shared" si="2"/>
        <v>No</v>
      </c>
      <c r="I33" t="str">
        <f t="shared" si="4"/>
        <v>No</v>
      </c>
      <c r="J33" t="str">
        <f t="shared" si="3"/>
        <v>No</v>
      </c>
      <c r="K33" t="e">
        <f>VLOOKUP(B33,'DOE Codes Lookups'!$A$3:$D$507,2,FALSE)</f>
        <v>#N/A</v>
      </c>
    </row>
    <row r="34" spans="1:11" ht="30" x14ac:dyDescent="0.25">
      <c r="A34">
        <v>33</v>
      </c>
      <c r="B34" s="71" t="s">
        <v>263</v>
      </c>
      <c r="C34" s="55" t="str">
        <f t="shared" si="0"/>
        <v>(ADESK008) Autodesk Certified User - Revit Architecture</v>
      </c>
      <c r="D34" s="55" t="s">
        <v>264</v>
      </c>
      <c r="E34" s="54" t="str">
        <f t="shared" si="1"/>
        <v>1</v>
      </c>
      <c r="F34">
        <v>33</v>
      </c>
      <c r="G34" s="67" t="s">
        <v>262</v>
      </c>
      <c r="H34" t="str">
        <f t="shared" si="2"/>
        <v>No</v>
      </c>
      <c r="I34" t="str">
        <f t="shared" si="4"/>
        <v>No</v>
      </c>
      <c r="J34" t="str">
        <f t="shared" si="3"/>
        <v>No</v>
      </c>
      <c r="K34" t="e">
        <f>VLOOKUP(B34,'DOE Codes Lookups'!$A$3:$D$507,2,FALSE)</f>
        <v>#N/A</v>
      </c>
    </row>
    <row r="35" spans="1:11" x14ac:dyDescent="0.25">
      <c r="A35">
        <v>34</v>
      </c>
      <c r="B35" s="71" t="s">
        <v>3153</v>
      </c>
      <c r="C35" s="55" t="str">
        <f t="shared" si="0"/>
        <v>(ADESK009) Autodesk VIZ</v>
      </c>
      <c r="D35" s="55" t="s">
        <v>3154</v>
      </c>
      <c r="E35" s="54" t="str">
        <f t="shared" si="1"/>
        <v>1</v>
      </c>
      <c r="F35">
        <v>34</v>
      </c>
      <c r="G35" s="67" t="s">
        <v>262</v>
      </c>
      <c r="H35" t="str">
        <f t="shared" si="2"/>
        <v>No</v>
      </c>
      <c r="I35" t="str">
        <f t="shared" si="4"/>
        <v>No</v>
      </c>
      <c r="J35" t="str">
        <f t="shared" si="3"/>
        <v>No</v>
      </c>
      <c r="K35" t="e">
        <f>VLOOKUP(B35,'DOE Codes Lookups'!$A$3:$D$507,2,FALSE)</f>
        <v>#N/A</v>
      </c>
    </row>
    <row r="36" spans="1:11" ht="30" x14ac:dyDescent="0.25">
      <c r="A36">
        <v>35</v>
      </c>
      <c r="B36" s="71" t="s">
        <v>265</v>
      </c>
      <c r="C36" s="55" t="str">
        <f t="shared" si="0"/>
        <v>(ADESK011) Autodesk Certified User - Inventor</v>
      </c>
      <c r="D36" s="55" t="s">
        <v>266</v>
      </c>
      <c r="E36" s="54" t="str">
        <f t="shared" si="1"/>
        <v>1</v>
      </c>
      <c r="F36">
        <v>35</v>
      </c>
      <c r="G36" s="67" t="s">
        <v>262</v>
      </c>
      <c r="H36" t="str">
        <f t="shared" si="2"/>
        <v>No</v>
      </c>
      <c r="I36" t="str">
        <f t="shared" si="4"/>
        <v>No</v>
      </c>
      <c r="J36" t="str">
        <f t="shared" si="3"/>
        <v>No</v>
      </c>
      <c r="K36" t="e">
        <f>VLOOKUP(B36,'DOE Codes Lookups'!$A$3:$D$507,2,FALSE)</f>
        <v>#N/A</v>
      </c>
    </row>
    <row r="37" spans="1:11" ht="30" x14ac:dyDescent="0.25">
      <c r="A37">
        <v>36</v>
      </c>
      <c r="B37" s="71" t="s">
        <v>3517</v>
      </c>
      <c r="C37" s="55" t="str">
        <f t="shared" si="0"/>
        <v>(ADESK015) Autodesk Certified Expert - AutoCAD Revit Architecture</v>
      </c>
      <c r="D37" s="55" t="s">
        <v>3518</v>
      </c>
      <c r="E37" s="54" t="str">
        <f t="shared" si="1"/>
        <v>1</v>
      </c>
      <c r="F37">
        <v>36</v>
      </c>
      <c r="G37" s="67" t="s">
        <v>262</v>
      </c>
      <c r="H37" t="str">
        <f t="shared" si="2"/>
        <v>No</v>
      </c>
      <c r="I37" t="str">
        <f t="shared" si="4"/>
        <v>No</v>
      </c>
      <c r="J37" t="str">
        <f t="shared" si="3"/>
        <v>No</v>
      </c>
      <c r="K37" t="e">
        <f>VLOOKUP(B37,'DOE Codes Lookups'!$A$3:$D$507,2,FALSE)</f>
        <v>#N/A</v>
      </c>
    </row>
    <row r="38" spans="1:11" ht="30" x14ac:dyDescent="0.25">
      <c r="A38">
        <v>37</v>
      </c>
      <c r="B38" s="71" t="s">
        <v>267</v>
      </c>
      <c r="C38" s="55" t="str">
        <f t="shared" si="0"/>
        <v>(ADESK021) Autodesk Certified Professional - AutoCAD</v>
      </c>
      <c r="D38" s="55" t="s">
        <v>268</v>
      </c>
      <c r="E38" s="54" t="str">
        <f t="shared" si="1"/>
        <v>5</v>
      </c>
      <c r="F38">
        <v>37</v>
      </c>
      <c r="G38" s="67" t="s">
        <v>262</v>
      </c>
      <c r="H38" t="str">
        <f t="shared" si="2"/>
        <v>Yes</v>
      </c>
      <c r="I38" t="str">
        <f t="shared" si="4"/>
        <v>Yes</v>
      </c>
      <c r="J38" t="str">
        <f t="shared" si="3"/>
        <v>No</v>
      </c>
      <c r="K38" t="e">
        <f>VLOOKUP(B38,'DOE Codes Lookups'!$A$3:$D$507,2,FALSE)</f>
        <v>#N/A</v>
      </c>
    </row>
    <row r="39" spans="1:11" ht="30" x14ac:dyDescent="0.25">
      <c r="A39">
        <v>38</v>
      </c>
      <c r="B39" s="71" t="s">
        <v>269</v>
      </c>
      <c r="C39" s="55" t="str">
        <f t="shared" si="0"/>
        <v>(ADESK023) Autodesk Certified Professional - AutoCAD Civil 3D</v>
      </c>
      <c r="D39" s="55" t="s">
        <v>270</v>
      </c>
      <c r="E39" s="54" t="str">
        <f t="shared" si="1"/>
        <v>5</v>
      </c>
      <c r="F39">
        <v>38</v>
      </c>
      <c r="G39" s="67" t="s">
        <v>262</v>
      </c>
      <c r="H39" t="str">
        <f t="shared" si="2"/>
        <v>Yes</v>
      </c>
      <c r="I39" t="str">
        <f t="shared" si="4"/>
        <v>Yes</v>
      </c>
      <c r="J39" t="str">
        <f t="shared" si="3"/>
        <v>No</v>
      </c>
      <c r="K39" t="e">
        <f>VLOOKUP(B39,'DOE Codes Lookups'!$A$3:$D$507,2,FALSE)</f>
        <v>#N/A</v>
      </c>
    </row>
    <row r="40" spans="1:11" ht="30" x14ac:dyDescent="0.25">
      <c r="A40">
        <v>39</v>
      </c>
      <c r="B40" s="71" t="s">
        <v>271</v>
      </c>
      <c r="C40" s="55" t="str">
        <f t="shared" si="0"/>
        <v>(ADESK024) Autodesk Certified Professional - Inventor</v>
      </c>
      <c r="D40" s="55" t="s">
        <v>272</v>
      </c>
      <c r="E40" s="54" t="str">
        <f t="shared" si="1"/>
        <v>5</v>
      </c>
      <c r="F40">
        <v>39</v>
      </c>
      <c r="G40" s="67" t="s">
        <v>262</v>
      </c>
      <c r="H40" t="str">
        <f t="shared" si="2"/>
        <v>Yes</v>
      </c>
      <c r="I40" t="str">
        <f t="shared" si="4"/>
        <v>Yes</v>
      </c>
      <c r="J40" t="str">
        <f t="shared" si="3"/>
        <v>No</v>
      </c>
      <c r="K40" t="e">
        <f>VLOOKUP(B40,'DOE Codes Lookups'!$A$3:$D$507,2,FALSE)</f>
        <v>#N/A</v>
      </c>
    </row>
    <row r="41" spans="1:11" ht="30" x14ac:dyDescent="0.25">
      <c r="A41">
        <v>40</v>
      </c>
      <c r="B41" s="71" t="s">
        <v>273</v>
      </c>
      <c r="C41" s="55" t="str">
        <f t="shared" si="0"/>
        <v>(ADESK025) Autodesk Certified Professional - Revit Architecture</v>
      </c>
      <c r="D41" s="55" t="s">
        <v>274</v>
      </c>
      <c r="E41" s="54" t="str">
        <f t="shared" si="1"/>
        <v>5</v>
      </c>
      <c r="F41">
        <v>40</v>
      </c>
      <c r="G41" s="67" t="s">
        <v>262</v>
      </c>
      <c r="H41" t="str">
        <f t="shared" si="2"/>
        <v>Yes</v>
      </c>
      <c r="I41" t="str">
        <f t="shared" si="4"/>
        <v>Yes</v>
      </c>
      <c r="J41" t="str">
        <f t="shared" si="3"/>
        <v>No</v>
      </c>
      <c r="K41" t="e">
        <f>VLOOKUP(B41,'DOE Codes Lookups'!$A$3:$D$507,2,FALSE)</f>
        <v>#N/A</v>
      </c>
    </row>
    <row r="42" spans="1:11" ht="30" x14ac:dyDescent="0.25">
      <c r="A42">
        <v>41</v>
      </c>
      <c r="B42" s="71" t="s">
        <v>3811</v>
      </c>
      <c r="C42" s="55" t="str">
        <f t="shared" si="0"/>
        <v>(ADESK029) Autodesk Certified Professional - 3ds Max</v>
      </c>
      <c r="D42" s="55" t="s">
        <v>3812</v>
      </c>
      <c r="E42" s="54" t="str">
        <f t="shared" si="1"/>
        <v>1</v>
      </c>
      <c r="F42">
        <v>41</v>
      </c>
      <c r="G42" s="67" t="s">
        <v>262</v>
      </c>
      <c r="H42" t="str">
        <f t="shared" si="2"/>
        <v>No</v>
      </c>
      <c r="I42" t="str">
        <f t="shared" si="4"/>
        <v>No</v>
      </c>
      <c r="J42" t="str">
        <f t="shared" si="3"/>
        <v>No</v>
      </c>
      <c r="K42" t="e">
        <f>VLOOKUP(B42,'DOE Codes Lookups'!$A$3:$D$507,2,FALSE)</f>
        <v>#N/A</v>
      </c>
    </row>
    <row r="43" spans="1:11" ht="30" x14ac:dyDescent="0.25">
      <c r="A43">
        <v>42</v>
      </c>
      <c r="B43" s="71" t="s">
        <v>275</v>
      </c>
      <c r="C43" s="55" t="str">
        <f t="shared" si="0"/>
        <v>(ADESK030) Autodesk Certified User - Maya</v>
      </c>
      <c r="D43" s="55" t="s">
        <v>276</v>
      </c>
      <c r="E43" s="54" t="str">
        <f t="shared" si="1"/>
        <v>1</v>
      </c>
      <c r="F43">
        <v>42</v>
      </c>
      <c r="G43" s="67" t="s">
        <v>262</v>
      </c>
      <c r="H43" t="str">
        <f t="shared" si="2"/>
        <v>No</v>
      </c>
      <c r="I43" t="str">
        <f t="shared" si="4"/>
        <v>No</v>
      </c>
      <c r="J43" t="str">
        <f t="shared" si="3"/>
        <v>No</v>
      </c>
      <c r="K43" t="e">
        <f>VLOOKUP(B43,'DOE Codes Lookups'!$A$3:$D$507,2,FALSE)</f>
        <v>#N/A</v>
      </c>
    </row>
    <row r="44" spans="1:11" ht="30" x14ac:dyDescent="0.25">
      <c r="A44">
        <v>43</v>
      </c>
      <c r="B44" s="71" t="s">
        <v>3929</v>
      </c>
      <c r="C44" s="55" t="str">
        <f t="shared" si="0"/>
        <v>(ADESK031) Autodesk Certified User - 3ds Max</v>
      </c>
      <c r="D44" s="55" t="s">
        <v>3930</v>
      </c>
      <c r="E44" s="54" t="str">
        <f t="shared" si="1"/>
        <v>1</v>
      </c>
      <c r="F44">
        <v>43</v>
      </c>
      <c r="G44" s="67" t="s">
        <v>262</v>
      </c>
      <c r="H44" t="str">
        <f t="shared" si="2"/>
        <v>No</v>
      </c>
      <c r="I44" t="str">
        <f t="shared" si="4"/>
        <v>No</v>
      </c>
      <c r="J44" t="str">
        <f t="shared" si="3"/>
        <v>No</v>
      </c>
      <c r="K44" t="e">
        <f>VLOOKUP(B44,'DOE Codes Lookups'!$A$3:$D$507,2,FALSE)</f>
        <v>#N/A</v>
      </c>
    </row>
    <row r="45" spans="1:11" ht="30" x14ac:dyDescent="0.25">
      <c r="A45">
        <v>44</v>
      </c>
      <c r="B45" s="71" t="s">
        <v>277</v>
      </c>
      <c r="C45" s="55" t="str">
        <f t="shared" si="0"/>
        <v>(ADESK032) Autodesk Certified User - Fusion 360</v>
      </c>
      <c r="D45" s="55" t="s">
        <v>278</v>
      </c>
      <c r="E45" s="54" t="str">
        <f t="shared" si="1"/>
        <v>1</v>
      </c>
      <c r="F45">
        <v>44</v>
      </c>
      <c r="G45" s="67" t="s">
        <v>262</v>
      </c>
      <c r="H45" t="str">
        <f t="shared" si="2"/>
        <v>No</v>
      </c>
      <c r="I45" t="str">
        <f t="shared" si="4"/>
        <v>No</v>
      </c>
      <c r="J45" t="str">
        <f t="shared" si="3"/>
        <v>No</v>
      </c>
      <c r="K45" t="e">
        <f>VLOOKUP(B45,'DOE Codes Lookups'!$A$3:$D$507,2,FALSE)</f>
        <v>#N/A</v>
      </c>
    </row>
    <row r="46" spans="1:11" ht="30" x14ac:dyDescent="0.25">
      <c r="A46">
        <v>45</v>
      </c>
      <c r="B46" s="71" t="s">
        <v>3984</v>
      </c>
      <c r="C46" s="55" t="str">
        <f t="shared" si="0"/>
        <v>(ADESK033) Autodesk Certified Associate in CAD for Mechanical Design</v>
      </c>
      <c r="D46" s="55" t="s">
        <v>3985</v>
      </c>
      <c r="E46" s="54" t="str">
        <f t="shared" si="1"/>
        <v>1</v>
      </c>
      <c r="F46">
        <v>45</v>
      </c>
      <c r="G46" s="67" t="s">
        <v>262</v>
      </c>
      <c r="H46" t="str">
        <f t="shared" si="2"/>
        <v>No</v>
      </c>
      <c r="I46" t="str">
        <f t="shared" si="4"/>
        <v>No</v>
      </c>
      <c r="J46" t="str">
        <f t="shared" si="3"/>
        <v>No</v>
      </c>
      <c r="K46" t="e">
        <f>VLOOKUP(B46,'DOE Codes Lookups'!$A$3:$D$507,2,FALSE)</f>
        <v>#N/A</v>
      </c>
    </row>
    <row r="47" spans="1:11" ht="45" x14ac:dyDescent="0.25">
      <c r="A47">
        <v>46</v>
      </c>
      <c r="B47" s="71" t="s">
        <v>3986</v>
      </c>
      <c r="C47" s="55" t="str">
        <f t="shared" si="0"/>
        <v>(ADESK034) Autodesk Certified Associate in CAM 2.5 Axis Milling for Machinists</v>
      </c>
      <c r="D47" s="55" t="s">
        <v>3987</v>
      </c>
      <c r="E47" s="54" t="str">
        <f t="shared" si="1"/>
        <v>1</v>
      </c>
      <c r="F47">
        <v>46</v>
      </c>
      <c r="G47" s="67" t="s">
        <v>262</v>
      </c>
      <c r="H47" t="str">
        <f t="shared" si="2"/>
        <v>No</v>
      </c>
      <c r="I47" t="str">
        <f t="shared" si="4"/>
        <v>No</v>
      </c>
      <c r="J47" t="str">
        <f t="shared" si="3"/>
        <v>No</v>
      </c>
      <c r="K47" t="e">
        <f>VLOOKUP(B47,'DOE Codes Lookups'!$A$3:$D$507,2,FALSE)</f>
        <v>#N/A</v>
      </c>
    </row>
    <row r="48" spans="1:11" ht="45" x14ac:dyDescent="0.25">
      <c r="A48">
        <v>47</v>
      </c>
      <c r="B48" s="71" t="s">
        <v>280</v>
      </c>
      <c r="C48" s="55" t="str">
        <f t="shared" si="0"/>
        <v>(ADOBE010) Adobe Certified Associate (ACA) Web Communication Using Adobe Dreamweaver</v>
      </c>
      <c r="D48" s="55" t="s">
        <v>3485</v>
      </c>
      <c r="E48" s="54" t="str">
        <f t="shared" si="1"/>
        <v>1</v>
      </c>
      <c r="F48">
        <v>47</v>
      </c>
      <c r="G48" s="67" t="s">
        <v>279</v>
      </c>
      <c r="H48" t="str">
        <f t="shared" si="2"/>
        <v>No</v>
      </c>
      <c r="I48" t="str">
        <f t="shared" si="4"/>
        <v>No</v>
      </c>
      <c r="J48" t="str">
        <f t="shared" si="3"/>
        <v>No</v>
      </c>
      <c r="K48" t="e">
        <f>VLOOKUP(B48,'DOE Codes Lookups'!$A$3:$D$507,2,FALSE)</f>
        <v>#N/A</v>
      </c>
    </row>
    <row r="49" spans="1:11" ht="45" x14ac:dyDescent="0.25">
      <c r="A49">
        <v>48</v>
      </c>
      <c r="B49" s="71" t="s">
        <v>281</v>
      </c>
      <c r="C49" s="55" t="str">
        <f t="shared" si="0"/>
        <v>(ADOBE011) Adobe Certified Associate (ACA)  Rich Media Communication Using Adobe Flash/Animate</v>
      </c>
      <c r="D49" s="55" t="s">
        <v>3486</v>
      </c>
      <c r="E49" s="54" t="str">
        <f t="shared" si="1"/>
        <v>1</v>
      </c>
      <c r="F49">
        <v>48</v>
      </c>
      <c r="G49" s="67" t="s">
        <v>279</v>
      </c>
      <c r="H49" t="str">
        <f t="shared" si="2"/>
        <v>No</v>
      </c>
      <c r="I49" t="str">
        <f t="shared" si="4"/>
        <v>No</v>
      </c>
      <c r="J49" t="str">
        <f t="shared" si="3"/>
        <v>No</v>
      </c>
      <c r="K49" t="e">
        <f>VLOOKUP(B49,'DOE Codes Lookups'!$A$3:$D$507,2,FALSE)</f>
        <v>#N/A</v>
      </c>
    </row>
    <row r="50" spans="1:11" ht="45" x14ac:dyDescent="0.25">
      <c r="A50">
        <v>49</v>
      </c>
      <c r="B50" s="71" t="s">
        <v>282</v>
      </c>
      <c r="C50" s="55" t="str">
        <f t="shared" si="0"/>
        <v>(ADOBE018) Adobe Certified Associate (ACA) Video Communication With Adobe - Premiere Pro</v>
      </c>
      <c r="D50" s="55" t="s">
        <v>3735</v>
      </c>
      <c r="E50" s="54" t="str">
        <f t="shared" si="1"/>
        <v>1</v>
      </c>
      <c r="F50">
        <v>49</v>
      </c>
      <c r="G50" s="67" t="s">
        <v>279</v>
      </c>
      <c r="H50" t="str">
        <f t="shared" si="2"/>
        <v>No</v>
      </c>
      <c r="I50" t="str">
        <f t="shared" si="4"/>
        <v>No</v>
      </c>
      <c r="J50" t="str">
        <f t="shared" si="3"/>
        <v>No</v>
      </c>
      <c r="K50" t="e">
        <f>VLOOKUP(B50,'DOE Codes Lookups'!$A$3:$D$507,2,FALSE)</f>
        <v>#N/A</v>
      </c>
    </row>
    <row r="51" spans="1:11" ht="30" x14ac:dyDescent="0.25">
      <c r="A51">
        <v>50</v>
      </c>
      <c r="B51" s="71" t="s">
        <v>283</v>
      </c>
      <c r="C51" s="55" t="str">
        <f t="shared" si="0"/>
        <v>(ADOBE019) Adobe Certified Expert (Dreamweaver)</v>
      </c>
      <c r="D51" s="55" t="s">
        <v>3758</v>
      </c>
      <c r="E51" s="54" t="str">
        <f t="shared" si="1"/>
        <v>1</v>
      </c>
      <c r="F51">
        <v>50</v>
      </c>
      <c r="G51" s="67" t="s">
        <v>279</v>
      </c>
      <c r="H51" t="str">
        <f t="shared" si="2"/>
        <v>No</v>
      </c>
      <c r="I51" t="str">
        <f t="shared" si="4"/>
        <v>No</v>
      </c>
      <c r="J51" t="str">
        <f t="shared" si="3"/>
        <v>No</v>
      </c>
      <c r="K51" t="e">
        <f>VLOOKUP(B51,'DOE Codes Lookups'!$A$3:$D$507,2,FALSE)</f>
        <v>#N/A</v>
      </c>
    </row>
    <row r="52" spans="1:11" ht="30" x14ac:dyDescent="0.25">
      <c r="A52">
        <v>51</v>
      </c>
      <c r="B52" s="71" t="s">
        <v>284</v>
      </c>
      <c r="C52" s="55" t="str">
        <f t="shared" si="0"/>
        <v>(ADOBE020) Adobe Certified Associate (ACA) - Illustrator</v>
      </c>
      <c r="D52" s="55" t="s">
        <v>285</v>
      </c>
      <c r="E52" s="54" t="str">
        <f t="shared" si="1"/>
        <v>1</v>
      </c>
      <c r="F52">
        <v>51</v>
      </c>
      <c r="G52" s="67" t="s">
        <v>279</v>
      </c>
      <c r="H52" t="str">
        <f t="shared" si="2"/>
        <v>No</v>
      </c>
      <c r="I52" t="str">
        <f t="shared" si="4"/>
        <v>No</v>
      </c>
      <c r="J52" t="str">
        <f t="shared" si="3"/>
        <v>No</v>
      </c>
      <c r="K52" t="e">
        <f>VLOOKUP(B52,'DOE Codes Lookups'!$A$3:$D$507,2,FALSE)</f>
        <v>#N/A</v>
      </c>
    </row>
    <row r="53" spans="1:11" ht="30" x14ac:dyDescent="0.25">
      <c r="A53">
        <v>52</v>
      </c>
      <c r="B53" s="71" t="s">
        <v>286</v>
      </c>
      <c r="C53" s="55" t="str">
        <f t="shared" si="0"/>
        <v>(ADOBE021) Adobe Certified Associate (ACA) - InDesign</v>
      </c>
      <c r="D53" s="55" t="s">
        <v>287</v>
      </c>
      <c r="E53" s="54" t="str">
        <f t="shared" si="1"/>
        <v>1</v>
      </c>
      <c r="F53">
        <v>52</v>
      </c>
      <c r="G53" s="67" t="s">
        <v>279</v>
      </c>
      <c r="H53" t="str">
        <f t="shared" si="2"/>
        <v>No</v>
      </c>
      <c r="I53" t="str">
        <f t="shared" si="4"/>
        <v>No</v>
      </c>
      <c r="J53" t="str">
        <f t="shared" si="3"/>
        <v>No</v>
      </c>
      <c r="K53" t="e">
        <f>VLOOKUP(B53,'DOE Codes Lookups'!$A$3:$D$507,2,FALSE)</f>
        <v>#N/A</v>
      </c>
    </row>
    <row r="54" spans="1:11" ht="60" x14ac:dyDescent="0.25">
      <c r="A54">
        <v>53</v>
      </c>
      <c r="B54" s="71" t="s">
        <v>288</v>
      </c>
      <c r="C54" s="55" t="str">
        <f t="shared" si="0"/>
        <v>(ADOBE022) Adobe Certified Associate (ACA) Visual Communication Using Adobe Photoshop - Creative Cloud 2015 or later</v>
      </c>
      <c r="D54" s="55" t="s">
        <v>3858</v>
      </c>
      <c r="E54" s="54" t="str">
        <f t="shared" si="1"/>
        <v>1</v>
      </c>
      <c r="F54">
        <v>53</v>
      </c>
      <c r="G54" s="67" t="s">
        <v>279</v>
      </c>
      <c r="H54" t="str">
        <f t="shared" si="2"/>
        <v>No</v>
      </c>
      <c r="I54" t="str">
        <f t="shared" si="4"/>
        <v>No</v>
      </c>
      <c r="J54" t="str">
        <f t="shared" si="3"/>
        <v>No</v>
      </c>
      <c r="K54" t="e">
        <f>VLOOKUP(B54,'DOE Codes Lookups'!$A$3:$D$507,2,FALSE)</f>
        <v>#N/A</v>
      </c>
    </row>
    <row r="55" spans="1:11" ht="60" x14ac:dyDescent="0.25">
      <c r="A55">
        <v>54</v>
      </c>
      <c r="B55" s="71" t="s">
        <v>289</v>
      </c>
      <c r="C55" s="55" t="str">
        <f t="shared" si="0"/>
        <v>(ADOBE023) Adobe Certified Associate (ACA) Video Design Specialist (Requires two of the following: After Effects, Premiere Pro, Photoshop)</v>
      </c>
      <c r="D55" s="55" t="s">
        <v>3945</v>
      </c>
      <c r="E55" s="54" t="str">
        <f t="shared" si="1"/>
        <v>1</v>
      </c>
      <c r="F55">
        <v>54</v>
      </c>
      <c r="G55" s="67" t="s">
        <v>279</v>
      </c>
      <c r="H55" t="str">
        <f t="shared" si="2"/>
        <v>No</v>
      </c>
      <c r="I55" t="str">
        <f t="shared" si="4"/>
        <v>No</v>
      </c>
      <c r="J55" t="str">
        <f t="shared" si="3"/>
        <v>No</v>
      </c>
      <c r="K55" t="e">
        <f>VLOOKUP(B55,'DOE Codes Lookups'!$A$3:$D$507,2,FALSE)</f>
        <v>#N/A</v>
      </c>
    </row>
    <row r="56" spans="1:11" ht="60" x14ac:dyDescent="0.25">
      <c r="A56">
        <v>55</v>
      </c>
      <c r="B56" s="71" t="s">
        <v>290</v>
      </c>
      <c r="C56" s="55" t="str">
        <f t="shared" si="0"/>
        <v>(ADOBE024) Adobe Certified Associate (ACA) Visual Design Specialist (Requires two of the following: Illustrator, InDesign, Photoshop)</v>
      </c>
      <c r="D56" s="55" t="s">
        <v>3946</v>
      </c>
      <c r="E56" s="54" t="str">
        <f t="shared" si="1"/>
        <v>1</v>
      </c>
      <c r="F56">
        <v>55</v>
      </c>
      <c r="G56" s="67" t="s">
        <v>279</v>
      </c>
      <c r="H56" t="str">
        <f t="shared" si="2"/>
        <v>No</v>
      </c>
      <c r="I56" t="str">
        <f t="shared" si="4"/>
        <v>No</v>
      </c>
      <c r="J56" t="str">
        <f t="shared" si="3"/>
        <v>No</v>
      </c>
      <c r="K56" t="e">
        <f>VLOOKUP(B56,'DOE Codes Lookups'!$A$3:$D$507,2,FALSE)</f>
        <v>#N/A</v>
      </c>
    </row>
    <row r="57" spans="1:11" ht="60" x14ac:dyDescent="0.25">
      <c r="A57">
        <v>56</v>
      </c>
      <c r="B57" s="71" t="s">
        <v>291</v>
      </c>
      <c r="C57" s="55" t="str">
        <f t="shared" si="0"/>
        <v>(ADOBE025) Adobe Certified Associate (ACA) Web Design Specialist (Requires two of the following: Animate, Dreamweaver and Photoshop)</v>
      </c>
      <c r="D57" s="55" t="s">
        <v>3947</v>
      </c>
      <c r="E57" s="54" t="str">
        <f t="shared" si="1"/>
        <v>1</v>
      </c>
      <c r="F57">
        <v>56</v>
      </c>
      <c r="G57" s="67" t="s">
        <v>279</v>
      </c>
      <c r="H57" t="str">
        <f t="shared" si="2"/>
        <v>No</v>
      </c>
      <c r="I57" t="str">
        <f t="shared" si="4"/>
        <v>No</v>
      </c>
      <c r="J57" t="str">
        <f t="shared" si="3"/>
        <v>No</v>
      </c>
      <c r="K57" t="e">
        <f>VLOOKUP(B57,'DOE Codes Lookups'!$A$3:$D$507,2,FALSE)</f>
        <v>#N/A</v>
      </c>
    </row>
    <row r="58" spans="1:11" ht="30" x14ac:dyDescent="0.25">
      <c r="A58">
        <v>57</v>
      </c>
      <c r="B58" s="71" t="s">
        <v>3519</v>
      </c>
      <c r="C58" s="55" t="str">
        <f t="shared" si="0"/>
        <v>(AFENG001) Certified Plant Supervisor (CPS)</v>
      </c>
      <c r="D58" s="55" t="s">
        <v>3520</v>
      </c>
      <c r="E58" s="54" t="str">
        <f t="shared" si="1"/>
        <v>1</v>
      </c>
      <c r="F58">
        <v>57</v>
      </c>
      <c r="G58" s="67" t="s">
        <v>4194</v>
      </c>
      <c r="H58" t="str">
        <f t="shared" si="2"/>
        <v>No</v>
      </c>
      <c r="I58" t="str">
        <f t="shared" si="4"/>
        <v>No</v>
      </c>
      <c r="J58" t="str">
        <f t="shared" si="3"/>
        <v>No</v>
      </c>
      <c r="K58" t="e">
        <f>VLOOKUP(B58,'DOE Codes Lookups'!$A$3:$D$507,2,FALSE)</f>
        <v>#N/A</v>
      </c>
    </row>
    <row r="59" spans="1:11" ht="30" x14ac:dyDescent="0.25">
      <c r="A59">
        <v>58</v>
      </c>
      <c r="B59" s="71" t="s">
        <v>292</v>
      </c>
      <c r="C59" s="55" t="str">
        <f t="shared" si="0"/>
        <v>(AFHDI001) Certified Healthcare Documentation Specialist (CHDS)</v>
      </c>
      <c r="D59" s="55" t="s">
        <v>293</v>
      </c>
      <c r="E59" s="54" t="str">
        <f t="shared" si="1"/>
        <v>4</v>
      </c>
      <c r="F59">
        <v>58</v>
      </c>
      <c r="G59" s="67" t="s">
        <v>294</v>
      </c>
      <c r="H59" t="str">
        <f t="shared" si="2"/>
        <v>Yes</v>
      </c>
      <c r="I59" t="str">
        <f t="shared" si="4"/>
        <v>No</v>
      </c>
      <c r="J59" t="str">
        <f t="shared" si="3"/>
        <v>Yes</v>
      </c>
      <c r="K59" t="e">
        <f>VLOOKUP(B59,'DOE Codes Lookups'!$A$3:$D$507,2,FALSE)</f>
        <v>#N/A</v>
      </c>
    </row>
    <row r="60" spans="1:11" ht="30" x14ac:dyDescent="0.25">
      <c r="A60">
        <v>59</v>
      </c>
      <c r="B60" s="71" t="s">
        <v>295</v>
      </c>
      <c r="C60" s="55" t="str">
        <f t="shared" si="0"/>
        <v>(AFHDI002) Registered Healthcare Documentation Specialist (RHDS)</v>
      </c>
      <c r="D60" s="55" t="s">
        <v>296</v>
      </c>
      <c r="E60" s="54" t="str">
        <f t="shared" si="1"/>
        <v>4</v>
      </c>
      <c r="F60">
        <v>59</v>
      </c>
      <c r="G60" s="67" t="s">
        <v>294</v>
      </c>
      <c r="H60" t="str">
        <f t="shared" si="2"/>
        <v>Yes</v>
      </c>
      <c r="I60" t="str">
        <f t="shared" si="4"/>
        <v>No</v>
      </c>
      <c r="J60" t="str">
        <f t="shared" si="3"/>
        <v>Yes</v>
      </c>
      <c r="K60" t="e">
        <f>VLOOKUP(B60,'DOE Codes Lookups'!$A$3:$D$507,2,FALSE)</f>
        <v>#N/A</v>
      </c>
    </row>
    <row r="61" spans="1:11" x14ac:dyDescent="0.25">
      <c r="A61">
        <v>60</v>
      </c>
      <c r="B61" s="71" t="s">
        <v>3155</v>
      </c>
      <c r="C61" s="55" t="str">
        <f t="shared" si="0"/>
        <v>(AGSOC001) Registered Jeweler</v>
      </c>
      <c r="D61" s="55" t="s">
        <v>3156</v>
      </c>
      <c r="E61" s="54" t="str">
        <f t="shared" si="1"/>
        <v>1</v>
      </c>
      <c r="F61">
        <v>60</v>
      </c>
      <c r="G61" s="67" t="s">
        <v>4011</v>
      </c>
      <c r="H61" t="str">
        <f t="shared" si="2"/>
        <v>No</v>
      </c>
      <c r="I61" t="str">
        <f t="shared" si="4"/>
        <v>No</v>
      </c>
      <c r="J61" t="str">
        <f t="shared" si="3"/>
        <v>No</v>
      </c>
      <c r="K61" t="e">
        <f>VLOOKUP(B61,'DOE Codes Lookups'!$A$3:$D$507,2,FALSE)</f>
        <v>#N/A</v>
      </c>
    </row>
    <row r="62" spans="1:11" ht="30" x14ac:dyDescent="0.25">
      <c r="A62">
        <v>61</v>
      </c>
      <c r="B62" s="71" t="s">
        <v>297</v>
      </c>
      <c r="C62" s="55" t="str">
        <f t="shared" si="0"/>
        <v>(AHCSM001) Certified Registered Central Service Technician</v>
      </c>
      <c r="D62" s="55" t="s">
        <v>298</v>
      </c>
      <c r="E62" s="54" t="str">
        <f t="shared" si="1"/>
        <v>4</v>
      </c>
      <c r="F62">
        <v>61</v>
      </c>
      <c r="G62" s="67" t="s">
        <v>299</v>
      </c>
      <c r="H62" t="str">
        <f t="shared" si="2"/>
        <v>Yes</v>
      </c>
      <c r="I62" t="str">
        <f t="shared" si="4"/>
        <v>No</v>
      </c>
      <c r="J62" t="str">
        <f t="shared" si="3"/>
        <v>Yes</v>
      </c>
      <c r="K62" t="e">
        <f>VLOOKUP(B62,'DOE Codes Lookups'!$A$3:$D$507,2,FALSE)</f>
        <v>#N/A</v>
      </c>
    </row>
    <row r="63" spans="1:11" ht="30" x14ac:dyDescent="0.25">
      <c r="A63">
        <v>62</v>
      </c>
      <c r="B63" s="71" t="s">
        <v>300</v>
      </c>
      <c r="C63" s="55" t="str">
        <f t="shared" si="0"/>
        <v>(AHIMA001) Certified Coding Associate (CCA)</v>
      </c>
      <c r="D63" s="55" t="s">
        <v>301</v>
      </c>
      <c r="E63" s="54" t="str">
        <f t="shared" si="1"/>
        <v>2</v>
      </c>
      <c r="F63">
        <v>62</v>
      </c>
      <c r="G63" s="67" t="s">
        <v>302</v>
      </c>
      <c r="H63" t="str">
        <f t="shared" si="2"/>
        <v>Yes</v>
      </c>
      <c r="I63" t="str">
        <f t="shared" si="4"/>
        <v>Yes</v>
      </c>
      <c r="J63" t="str">
        <f t="shared" si="3"/>
        <v>Yes</v>
      </c>
      <c r="K63" t="e">
        <f>VLOOKUP(B63,'DOE Codes Lookups'!$A$3:$D$507,2,FALSE)</f>
        <v>#N/A</v>
      </c>
    </row>
    <row r="64" spans="1:11" ht="30" x14ac:dyDescent="0.25">
      <c r="A64">
        <v>63</v>
      </c>
      <c r="B64" s="71" t="s">
        <v>303</v>
      </c>
      <c r="C64" s="55" t="str">
        <f t="shared" si="0"/>
        <v>(AHIMA002) Certified Coding Specialist (CCS)</v>
      </c>
      <c r="D64" s="55" t="s">
        <v>304</v>
      </c>
      <c r="E64" s="54" t="str">
        <f t="shared" si="1"/>
        <v>2</v>
      </c>
      <c r="F64">
        <v>63</v>
      </c>
      <c r="G64" s="67" t="s">
        <v>302</v>
      </c>
      <c r="H64" t="str">
        <f t="shared" si="2"/>
        <v>Yes</v>
      </c>
      <c r="I64" t="str">
        <f t="shared" si="4"/>
        <v>Yes</v>
      </c>
      <c r="J64" t="str">
        <f t="shared" si="3"/>
        <v>Yes</v>
      </c>
      <c r="K64" t="e">
        <f>VLOOKUP(B64,'DOE Codes Lookups'!$A$3:$D$507,2,FALSE)</f>
        <v>#N/A</v>
      </c>
    </row>
    <row r="65" spans="1:11" ht="30" x14ac:dyDescent="0.25">
      <c r="A65">
        <v>64</v>
      </c>
      <c r="B65" s="71" t="s">
        <v>305</v>
      </c>
      <c r="C65" s="55" t="str">
        <f t="shared" si="0"/>
        <v>(AHIMA003) Certified Coding Specialist - Physician-based (CCS-P)</v>
      </c>
      <c r="D65" s="55" t="s">
        <v>306</v>
      </c>
      <c r="E65" s="54" t="str">
        <f t="shared" si="1"/>
        <v>2</v>
      </c>
      <c r="F65">
        <v>64</v>
      </c>
      <c r="G65" s="67" t="s">
        <v>302</v>
      </c>
      <c r="H65" t="str">
        <f t="shared" si="2"/>
        <v>Yes</v>
      </c>
      <c r="I65" t="str">
        <f t="shared" si="4"/>
        <v>Yes</v>
      </c>
      <c r="J65" t="str">
        <f t="shared" si="3"/>
        <v>Yes</v>
      </c>
      <c r="K65" t="e">
        <f>VLOOKUP(B65,'DOE Codes Lookups'!$A$3:$D$507,2,FALSE)</f>
        <v>#N/A</v>
      </c>
    </row>
    <row r="66" spans="1:11" ht="30" x14ac:dyDescent="0.25">
      <c r="A66">
        <v>65</v>
      </c>
      <c r="B66" s="71" t="s">
        <v>307</v>
      </c>
      <c r="C66" s="55" t="str">
        <f t="shared" ref="C66:C129" si="5">CONCATENATE("(",B66,") ",D66)</f>
        <v>(AHIMA007) Registered Health Information Administrator (RHIA)</v>
      </c>
      <c r="D66" s="55" t="s">
        <v>308</v>
      </c>
      <c r="E66" s="54" t="str">
        <f t="shared" ref="E66:E129" si="6">IF(H66="no","1",IF(AND(H66="Yes",I66="No",J66="No"),"3",IF(AND(H66="Yes",I66="Yes",J66="Yes"),"2",IF(AND(H66="Yes",I66="Yes",J66="No"),"5",IF(AND(H66="Yes",I66="No",J66="Yes"),"4","0")))))</f>
        <v>4</v>
      </c>
      <c r="F66">
        <v>65</v>
      </c>
      <c r="G66" s="67" t="s">
        <v>302</v>
      </c>
      <c r="H66" t="str">
        <f t="shared" ref="H66:H129" si="7">IFERROR(VLOOKUP(B66,PSICFL_2021,2,FALSE),"No")</f>
        <v>Yes</v>
      </c>
      <c r="I66" t="str">
        <f t="shared" ref="I66:I129" si="8">IFERROR(VLOOKUP(B66,PSICFL_2021,5,FALSE),"No")</f>
        <v>No</v>
      </c>
      <c r="J66" t="str">
        <f t="shared" ref="J66:J129" si="9">IFERROR(VLOOKUP(B66,PSICFL_2021,3,FALSE),"No")</f>
        <v>Yes</v>
      </c>
      <c r="K66" t="e">
        <f>VLOOKUP(B66,'DOE Codes Lookups'!$A$3:$D$507,2,FALSE)</f>
        <v>#N/A</v>
      </c>
    </row>
    <row r="67" spans="1:11" ht="30" x14ac:dyDescent="0.25">
      <c r="A67">
        <v>66</v>
      </c>
      <c r="B67" s="71" t="s">
        <v>3157</v>
      </c>
      <c r="C67" s="55" t="str">
        <f t="shared" si="5"/>
        <v>(AHIMA008) Registered Health Information Associate</v>
      </c>
      <c r="D67" s="55" t="s">
        <v>3158</v>
      </c>
      <c r="E67" s="54" t="str">
        <f t="shared" si="6"/>
        <v>1</v>
      </c>
      <c r="F67">
        <v>66</v>
      </c>
      <c r="G67" s="67" t="s">
        <v>302</v>
      </c>
      <c r="H67" t="str">
        <f t="shared" si="7"/>
        <v>No</v>
      </c>
      <c r="I67" t="str">
        <f t="shared" si="8"/>
        <v>No</v>
      </c>
      <c r="J67" t="str">
        <f t="shared" si="9"/>
        <v>No</v>
      </c>
      <c r="K67" t="e">
        <f>VLOOKUP(B67,'DOE Codes Lookups'!$A$3:$D$507,2,FALSE)</f>
        <v>#N/A</v>
      </c>
    </row>
    <row r="68" spans="1:11" ht="30" x14ac:dyDescent="0.25">
      <c r="A68">
        <v>67</v>
      </c>
      <c r="B68" s="71" t="s">
        <v>309</v>
      </c>
      <c r="C68" s="55" t="str">
        <f t="shared" si="5"/>
        <v>(AHIMA009) Registered Health Information Technician (RHIT)</v>
      </c>
      <c r="D68" s="55" t="s">
        <v>310</v>
      </c>
      <c r="E68" s="54" t="str">
        <f t="shared" si="6"/>
        <v>4</v>
      </c>
      <c r="F68">
        <v>67</v>
      </c>
      <c r="G68" s="67" t="s">
        <v>302</v>
      </c>
      <c r="H68" t="str">
        <f t="shared" si="7"/>
        <v>Yes</v>
      </c>
      <c r="I68" t="str">
        <f t="shared" si="8"/>
        <v>No</v>
      </c>
      <c r="J68" t="str">
        <f t="shared" si="9"/>
        <v>Yes</v>
      </c>
      <c r="K68" t="e">
        <f>VLOOKUP(B68,'DOE Codes Lookups'!$A$3:$D$507,2,FALSE)</f>
        <v>#N/A</v>
      </c>
    </row>
    <row r="69" spans="1:11" ht="30" x14ac:dyDescent="0.25">
      <c r="A69">
        <v>68</v>
      </c>
      <c r="B69" s="71" t="s">
        <v>311</v>
      </c>
      <c r="C69" s="55" t="str">
        <f t="shared" si="5"/>
        <v>(AHIMA010) Certified in Health Care Privacy &amp; Security (CHPS)</v>
      </c>
      <c r="D69" s="55" t="s">
        <v>312</v>
      </c>
      <c r="E69" s="54" t="str">
        <f t="shared" si="6"/>
        <v>4</v>
      </c>
      <c r="F69">
        <v>68</v>
      </c>
      <c r="G69" s="67" t="s">
        <v>302</v>
      </c>
      <c r="H69" t="str">
        <f t="shared" si="7"/>
        <v>Yes</v>
      </c>
      <c r="I69" t="str">
        <f t="shared" si="8"/>
        <v>No</v>
      </c>
      <c r="J69" t="str">
        <f t="shared" si="9"/>
        <v>Yes</v>
      </c>
      <c r="K69" t="e">
        <f>VLOOKUP(B69,'DOE Codes Lookups'!$A$3:$D$507,2,FALSE)</f>
        <v>#N/A</v>
      </c>
    </row>
    <row r="70" spans="1:11" ht="60" x14ac:dyDescent="0.25">
      <c r="A70">
        <v>69</v>
      </c>
      <c r="B70" s="71" t="s">
        <v>313</v>
      </c>
      <c r="C70" s="55" t="str">
        <f t="shared" si="5"/>
        <v>(AHIMA011) Certified Healthcare Technology Specialist - Clinician/Practitioner Consultant (CHTS-CP)</v>
      </c>
      <c r="D70" s="55" t="s">
        <v>314</v>
      </c>
      <c r="E70" s="54" t="str">
        <f t="shared" si="6"/>
        <v>4</v>
      </c>
      <c r="F70">
        <v>69</v>
      </c>
      <c r="G70" s="67" t="s">
        <v>302</v>
      </c>
      <c r="H70" t="str">
        <f t="shared" si="7"/>
        <v>Yes</v>
      </c>
      <c r="I70" t="str">
        <f t="shared" si="8"/>
        <v>No</v>
      </c>
      <c r="J70" t="str">
        <f t="shared" si="9"/>
        <v>Yes</v>
      </c>
      <c r="K70" t="e">
        <f>VLOOKUP(B70,'DOE Codes Lookups'!$A$3:$D$507,2,FALSE)</f>
        <v>#N/A</v>
      </c>
    </row>
    <row r="71" spans="1:11" ht="45" x14ac:dyDescent="0.25">
      <c r="A71">
        <v>70</v>
      </c>
      <c r="B71" s="71" t="s">
        <v>315</v>
      </c>
      <c r="C71" s="55" t="str">
        <f t="shared" si="5"/>
        <v>(AHIMA012) Certified Healthcare Technology Specialist - Implementation Manager (CHTS-IM)</v>
      </c>
      <c r="D71" s="55" t="s">
        <v>316</v>
      </c>
      <c r="E71" s="54" t="str">
        <f t="shared" si="6"/>
        <v>4</v>
      </c>
      <c r="F71">
        <v>70</v>
      </c>
      <c r="G71" s="67" t="s">
        <v>302</v>
      </c>
      <c r="H71" t="str">
        <f t="shared" si="7"/>
        <v>Yes</v>
      </c>
      <c r="I71" t="str">
        <f t="shared" si="8"/>
        <v>No</v>
      </c>
      <c r="J71" t="str">
        <f t="shared" si="9"/>
        <v>Yes</v>
      </c>
      <c r="K71" t="e">
        <f>VLOOKUP(B71,'DOE Codes Lookups'!$A$3:$D$507,2,FALSE)</f>
        <v>#N/A</v>
      </c>
    </row>
    <row r="72" spans="1:11" ht="45" x14ac:dyDescent="0.25">
      <c r="A72">
        <v>71</v>
      </c>
      <c r="B72" s="71" t="s">
        <v>317</v>
      </c>
      <c r="C72" s="55" t="str">
        <f t="shared" si="5"/>
        <v>(AHIMA013) Certified Healthcare Technology Specialist - Implementation Support Specialist (CHTS-IS)</v>
      </c>
      <c r="D72" s="55" t="s">
        <v>318</v>
      </c>
      <c r="E72" s="54" t="str">
        <f t="shared" si="6"/>
        <v>4</v>
      </c>
      <c r="F72">
        <v>71</v>
      </c>
      <c r="G72" s="67" t="s">
        <v>302</v>
      </c>
      <c r="H72" t="str">
        <f t="shared" si="7"/>
        <v>Yes</v>
      </c>
      <c r="I72" t="str">
        <f t="shared" si="8"/>
        <v>No</v>
      </c>
      <c r="J72" t="str">
        <f t="shared" si="9"/>
        <v>Yes</v>
      </c>
      <c r="K72" t="e">
        <f>VLOOKUP(B72,'DOE Codes Lookups'!$A$3:$D$507,2,FALSE)</f>
        <v>#N/A</v>
      </c>
    </row>
    <row r="73" spans="1:11" ht="60" x14ac:dyDescent="0.25">
      <c r="A73">
        <v>72</v>
      </c>
      <c r="B73" s="71" t="s">
        <v>319</v>
      </c>
      <c r="C73" s="55" t="str">
        <f t="shared" si="5"/>
        <v>(AHIMA014) Certified Healthcare Technology Specialist - Practice Workflow &amp; Information Management Redesign Specialist (CHTS-PW)</v>
      </c>
      <c r="D73" s="55" t="s">
        <v>320</v>
      </c>
      <c r="E73" s="54" t="str">
        <f t="shared" si="6"/>
        <v>4</v>
      </c>
      <c r="F73">
        <v>72</v>
      </c>
      <c r="G73" s="67" t="s">
        <v>302</v>
      </c>
      <c r="H73" t="str">
        <f t="shared" si="7"/>
        <v>Yes</v>
      </c>
      <c r="I73" t="str">
        <f t="shared" si="8"/>
        <v>No</v>
      </c>
      <c r="J73" t="str">
        <f t="shared" si="9"/>
        <v>Yes</v>
      </c>
      <c r="K73" t="e">
        <f>VLOOKUP(B73,'DOE Codes Lookups'!$A$3:$D$507,2,FALSE)</f>
        <v>#N/A</v>
      </c>
    </row>
    <row r="74" spans="1:11" ht="60" x14ac:dyDescent="0.25">
      <c r="A74">
        <v>73</v>
      </c>
      <c r="B74" s="71" t="s">
        <v>321</v>
      </c>
      <c r="C74" s="55" t="str">
        <f t="shared" si="5"/>
        <v>(AHIMA015) Certified Healthcare Technology Specialist - Technical/Software Support Staff (CHTS-TS)</v>
      </c>
      <c r="D74" s="55" t="s">
        <v>322</v>
      </c>
      <c r="E74" s="54" t="str">
        <f t="shared" si="6"/>
        <v>4</v>
      </c>
      <c r="F74">
        <v>73</v>
      </c>
      <c r="G74" s="67" t="s">
        <v>302</v>
      </c>
      <c r="H74" t="str">
        <f t="shared" si="7"/>
        <v>Yes</v>
      </c>
      <c r="I74" t="str">
        <f t="shared" si="8"/>
        <v>No</v>
      </c>
      <c r="J74" t="str">
        <f t="shared" si="9"/>
        <v>Yes</v>
      </c>
      <c r="K74" t="e">
        <f>VLOOKUP(B74,'DOE Codes Lookups'!$A$3:$D$507,2,FALSE)</f>
        <v>#N/A</v>
      </c>
    </row>
    <row r="75" spans="1:11" ht="45" x14ac:dyDescent="0.25">
      <c r="A75">
        <v>74</v>
      </c>
      <c r="B75" s="71" t="s">
        <v>323</v>
      </c>
      <c r="C75" s="55" t="str">
        <f t="shared" si="5"/>
        <v>(AHIMA016) Certified Healthcare Technology Specialist - Trainer (CHTS-TR)</v>
      </c>
      <c r="D75" s="55" t="s">
        <v>324</v>
      </c>
      <c r="E75" s="54" t="str">
        <f t="shared" si="6"/>
        <v>4</v>
      </c>
      <c r="F75">
        <v>74</v>
      </c>
      <c r="G75" s="67" t="s">
        <v>302</v>
      </c>
      <c r="H75" t="str">
        <f t="shared" si="7"/>
        <v>Yes</v>
      </c>
      <c r="I75" t="str">
        <f t="shared" si="8"/>
        <v>No</v>
      </c>
      <c r="J75" t="str">
        <f t="shared" si="9"/>
        <v>Yes</v>
      </c>
      <c r="K75" t="e">
        <f>VLOOKUP(B75,'DOE Codes Lookups'!$A$3:$D$507,2,FALSE)</f>
        <v>#N/A</v>
      </c>
    </row>
    <row r="76" spans="1:11" ht="30" x14ac:dyDescent="0.25">
      <c r="A76">
        <v>75</v>
      </c>
      <c r="B76" s="71" t="s">
        <v>325</v>
      </c>
      <c r="C76" s="55" t="str">
        <f t="shared" si="5"/>
        <v>(AHIMA017) Certified Documentation Improvement Practitioner (CDIP)</v>
      </c>
      <c r="D76" s="55" t="s">
        <v>326</v>
      </c>
      <c r="E76" s="54" t="str">
        <f t="shared" si="6"/>
        <v>4</v>
      </c>
      <c r="F76">
        <v>75</v>
      </c>
      <c r="G76" s="67" t="s">
        <v>302</v>
      </c>
      <c r="H76" t="str">
        <f t="shared" si="7"/>
        <v>Yes</v>
      </c>
      <c r="I76" t="str">
        <f t="shared" si="8"/>
        <v>No</v>
      </c>
      <c r="J76" t="str">
        <f t="shared" si="9"/>
        <v>Yes</v>
      </c>
      <c r="K76" t="e">
        <f>VLOOKUP(B76,'DOE Codes Lookups'!$A$3:$D$507,2,FALSE)</f>
        <v>#N/A</v>
      </c>
    </row>
    <row r="77" spans="1:11" ht="30" x14ac:dyDescent="0.25">
      <c r="A77">
        <v>76</v>
      </c>
      <c r="B77" s="71" t="s">
        <v>327</v>
      </c>
      <c r="C77" s="55" t="str">
        <f t="shared" si="5"/>
        <v>(AHIMA018) Certified Health Data Analyst (CHDA)</v>
      </c>
      <c r="D77" s="55" t="s">
        <v>328</v>
      </c>
      <c r="E77" s="54" t="str">
        <f t="shared" si="6"/>
        <v>4</v>
      </c>
      <c r="F77">
        <v>76</v>
      </c>
      <c r="G77" s="67" t="s">
        <v>302</v>
      </c>
      <c r="H77" t="str">
        <f t="shared" si="7"/>
        <v>Yes</v>
      </c>
      <c r="I77" t="str">
        <f t="shared" si="8"/>
        <v>No</v>
      </c>
      <c r="J77" t="str">
        <f t="shared" si="9"/>
        <v>Yes</v>
      </c>
      <c r="K77" t="e">
        <f>VLOOKUP(B77,'DOE Codes Lookups'!$A$3:$D$507,2,FALSE)</f>
        <v>#N/A</v>
      </c>
    </row>
    <row r="78" spans="1:11" ht="30" x14ac:dyDescent="0.25">
      <c r="A78">
        <v>77</v>
      </c>
      <c r="B78" s="71" t="s">
        <v>3159</v>
      </c>
      <c r="C78" s="55" t="str">
        <f t="shared" si="5"/>
        <v>(AHLAE001) Certified Rooms Division Specialist (CRDS)</v>
      </c>
      <c r="D78" s="55" t="s">
        <v>3160</v>
      </c>
      <c r="E78" s="54" t="str">
        <f t="shared" si="6"/>
        <v>1</v>
      </c>
      <c r="F78">
        <v>77</v>
      </c>
      <c r="G78" s="67" t="s">
        <v>329</v>
      </c>
      <c r="H78" t="str">
        <f t="shared" si="7"/>
        <v>No</v>
      </c>
      <c r="I78" t="str">
        <f t="shared" si="8"/>
        <v>No</v>
      </c>
      <c r="J78" t="str">
        <f t="shared" si="9"/>
        <v>No</v>
      </c>
      <c r="K78" t="e">
        <f>VLOOKUP(B78,'DOE Codes Lookups'!$A$3:$D$507,2,FALSE)</f>
        <v>#N/A</v>
      </c>
    </row>
    <row r="79" spans="1:11" ht="30" x14ac:dyDescent="0.25">
      <c r="A79">
        <v>78</v>
      </c>
      <c r="B79" s="71" t="s">
        <v>3161</v>
      </c>
      <c r="C79" s="55" t="str">
        <f t="shared" si="5"/>
        <v>(AHLAE003) Hospitality Skills Certification for Line-Level Staff</v>
      </c>
      <c r="D79" s="55" t="s">
        <v>3162</v>
      </c>
      <c r="E79" s="54" t="str">
        <f t="shared" si="6"/>
        <v>1</v>
      </c>
      <c r="F79">
        <v>78</v>
      </c>
      <c r="G79" s="67" t="s">
        <v>329</v>
      </c>
      <c r="H79" t="str">
        <f t="shared" si="7"/>
        <v>No</v>
      </c>
      <c r="I79" t="str">
        <f t="shared" si="8"/>
        <v>No</v>
      </c>
      <c r="J79" t="str">
        <f t="shared" si="9"/>
        <v>No</v>
      </c>
      <c r="K79" t="e">
        <f>VLOOKUP(B79,'DOE Codes Lookups'!$A$3:$D$507,2,FALSE)</f>
        <v>#N/A</v>
      </c>
    </row>
    <row r="80" spans="1:11" ht="30" x14ac:dyDescent="0.25">
      <c r="A80">
        <v>79</v>
      </c>
      <c r="B80" s="71" t="s">
        <v>3490</v>
      </c>
      <c r="C80" s="55" t="str">
        <f t="shared" si="5"/>
        <v>(AHLAE004) Certified Culinarian (CC)</v>
      </c>
      <c r="D80" s="55" t="s">
        <v>240</v>
      </c>
      <c r="E80" s="54" t="str">
        <f t="shared" si="6"/>
        <v>1</v>
      </c>
      <c r="F80">
        <v>79</v>
      </c>
      <c r="G80" s="67" t="s">
        <v>329</v>
      </c>
      <c r="H80" t="str">
        <f t="shared" si="7"/>
        <v>No</v>
      </c>
      <c r="I80" t="str">
        <f t="shared" si="8"/>
        <v>No</v>
      </c>
      <c r="J80" t="str">
        <f t="shared" si="9"/>
        <v>No</v>
      </c>
      <c r="K80" t="e">
        <f>VLOOKUP(B80,'DOE Codes Lookups'!$A$3:$D$507,2,FALSE)</f>
        <v>#N/A</v>
      </c>
    </row>
    <row r="81" spans="1:11" ht="30" x14ac:dyDescent="0.25">
      <c r="A81">
        <v>80</v>
      </c>
      <c r="B81" s="71" t="s">
        <v>3541</v>
      </c>
      <c r="C81" s="55" t="str">
        <f t="shared" si="5"/>
        <v>(AHLAE005) Certified Hospitality Sales Professional (CHSP)</v>
      </c>
      <c r="D81" s="55" t="s">
        <v>3542</v>
      </c>
      <c r="E81" s="54" t="str">
        <f t="shared" si="6"/>
        <v>1</v>
      </c>
      <c r="F81">
        <v>80</v>
      </c>
      <c r="G81" s="67" t="s">
        <v>329</v>
      </c>
      <c r="H81" t="str">
        <f t="shared" si="7"/>
        <v>No</v>
      </c>
      <c r="I81" t="str">
        <f t="shared" si="8"/>
        <v>No</v>
      </c>
      <c r="J81" t="str">
        <f t="shared" si="9"/>
        <v>No</v>
      </c>
      <c r="K81" t="e">
        <f>VLOOKUP(B81,'DOE Codes Lookups'!$A$3:$D$507,2,FALSE)</f>
        <v>#N/A</v>
      </c>
    </row>
    <row r="82" spans="1:11" ht="30" x14ac:dyDescent="0.25">
      <c r="A82">
        <v>81</v>
      </c>
      <c r="B82" s="71" t="s">
        <v>3543</v>
      </c>
      <c r="C82" s="55" t="str">
        <f t="shared" si="5"/>
        <v>(AHLAE006) Certified Restaurant Manager (CRM)</v>
      </c>
      <c r="D82" s="55" t="s">
        <v>3544</v>
      </c>
      <c r="E82" s="54" t="str">
        <f t="shared" si="6"/>
        <v>1</v>
      </c>
      <c r="F82">
        <v>81</v>
      </c>
      <c r="G82" s="67" t="s">
        <v>329</v>
      </c>
      <c r="H82" t="str">
        <f t="shared" si="7"/>
        <v>No</v>
      </c>
      <c r="I82" t="str">
        <f t="shared" si="8"/>
        <v>No</v>
      </c>
      <c r="J82" t="str">
        <f t="shared" si="9"/>
        <v>No</v>
      </c>
      <c r="K82" t="e">
        <f>VLOOKUP(B82,'DOE Codes Lookups'!$A$3:$D$507,2,FALSE)</f>
        <v>#N/A</v>
      </c>
    </row>
    <row r="83" spans="1:11" ht="30" x14ac:dyDescent="0.25">
      <c r="A83">
        <v>82</v>
      </c>
      <c r="B83" s="71" t="s">
        <v>3545</v>
      </c>
      <c r="C83" s="55" t="str">
        <f t="shared" si="5"/>
        <v>(AHLAE007) Certified Front Desk Manager (CFDM)</v>
      </c>
      <c r="D83" s="55" t="s">
        <v>3546</v>
      </c>
      <c r="E83" s="54" t="str">
        <f t="shared" si="6"/>
        <v>1</v>
      </c>
      <c r="F83">
        <v>82</v>
      </c>
      <c r="G83" s="67" t="s">
        <v>329</v>
      </c>
      <c r="H83" t="str">
        <f t="shared" si="7"/>
        <v>No</v>
      </c>
      <c r="I83" t="str">
        <f t="shared" si="8"/>
        <v>No</v>
      </c>
      <c r="J83" t="str">
        <f t="shared" si="9"/>
        <v>No</v>
      </c>
      <c r="K83" t="e">
        <f>VLOOKUP(B83,'DOE Codes Lookups'!$A$3:$D$507,2,FALSE)</f>
        <v>#N/A</v>
      </c>
    </row>
    <row r="84" spans="1:11" ht="30" x14ac:dyDescent="0.25">
      <c r="A84">
        <v>83</v>
      </c>
      <c r="B84" s="71" t="s">
        <v>3722</v>
      </c>
      <c r="C84" s="55" t="str">
        <f t="shared" si="5"/>
        <v>(AHLAE008) Certified Hotel Administrator (CHA)</v>
      </c>
      <c r="D84" s="55" t="s">
        <v>3723</v>
      </c>
      <c r="E84" s="54" t="str">
        <f t="shared" si="6"/>
        <v>1</v>
      </c>
      <c r="F84">
        <v>83</v>
      </c>
      <c r="G84" s="67" t="s">
        <v>329</v>
      </c>
      <c r="H84" t="str">
        <f t="shared" si="7"/>
        <v>No</v>
      </c>
      <c r="I84" t="str">
        <f t="shared" si="8"/>
        <v>No</v>
      </c>
      <c r="J84" t="str">
        <f t="shared" si="9"/>
        <v>No</v>
      </c>
      <c r="K84" t="e">
        <f>VLOOKUP(B84,'DOE Codes Lookups'!$A$3:$D$507,2,FALSE)</f>
        <v>#N/A</v>
      </c>
    </row>
    <row r="85" spans="1:11" ht="30" x14ac:dyDescent="0.25">
      <c r="A85">
        <v>84</v>
      </c>
      <c r="B85" s="71" t="s">
        <v>3726</v>
      </c>
      <c r="C85" s="55" t="str">
        <f t="shared" si="5"/>
        <v>(AHLAE009) START (skills, tasks &amp; results training) certification</v>
      </c>
      <c r="D85" s="55" t="s">
        <v>3727</v>
      </c>
      <c r="E85" s="54" t="str">
        <f t="shared" si="6"/>
        <v>1</v>
      </c>
      <c r="F85">
        <v>84</v>
      </c>
      <c r="G85" s="67" t="s">
        <v>329</v>
      </c>
      <c r="H85" t="str">
        <f t="shared" si="7"/>
        <v>No</v>
      </c>
      <c r="I85" t="str">
        <f t="shared" si="8"/>
        <v>No</v>
      </c>
      <c r="J85" t="str">
        <f t="shared" si="9"/>
        <v>No</v>
      </c>
      <c r="K85" t="e">
        <f>VLOOKUP(B85,'DOE Codes Lookups'!$A$3:$D$507,2,FALSE)</f>
        <v>#N/A</v>
      </c>
    </row>
    <row r="86" spans="1:11" ht="30" x14ac:dyDescent="0.25">
      <c r="A86">
        <v>85</v>
      </c>
      <c r="B86" s="71" t="s">
        <v>3754</v>
      </c>
      <c r="C86" s="55" t="str">
        <f t="shared" si="5"/>
        <v>(AHLAE010) Certified Front Desk Supervisor</v>
      </c>
      <c r="D86" s="55" t="s">
        <v>3755</v>
      </c>
      <c r="E86" s="54" t="str">
        <f t="shared" si="6"/>
        <v>1</v>
      </c>
      <c r="F86">
        <v>85</v>
      </c>
      <c r="G86" s="67" t="s">
        <v>329</v>
      </c>
      <c r="H86" t="str">
        <f t="shared" si="7"/>
        <v>No</v>
      </c>
      <c r="I86" t="str">
        <f t="shared" si="8"/>
        <v>No</v>
      </c>
      <c r="J86" t="str">
        <f t="shared" si="9"/>
        <v>No</v>
      </c>
      <c r="K86" t="e">
        <f>VLOOKUP(B86,'DOE Codes Lookups'!$A$3:$D$507,2,FALSE)</f>
        <v>#N/A</v>
      </c>
    </row>
    <row r="87" spans="1:11" ht="30" x14ac:dyDescent="0.25">
      <c r="A87">
        <v>86</v>
      </c>
      <c r="B87" s="71" t="s">
        <v>330</v>
      </c>
      <c r="C87" s="55" t="str">
        <f t="shared" si="5"/>
        <v>(AHLAE011) Certified Hospitality Supervisor (CHS)</v>
      </c>
      <c r="D87" s="55" t="s">
        <v>331</v>
      </c>
      <c r="E87" s="54" t="str">
        <f t="shared" si="6"/>
        <v>1</v>
      </c>
      <c r="F87">
        <v>86</v>
      </c>
      <c r="G87" s="67" t="s">
        <v>329</v>
      </c>
      <c r="H87" t="str">
        <f t="shared" si="7"/>
        <v>No</v>
      </c>
      <c r="I87" t="str">
        <f t="shared" si="8"/>
        <v>No</v>
      </c>
      <c r="J87" t="str">
        <f t="shared" si="9"/>
        <v>No</v>
      </c>
      <c r="K87" t="e">
        <f>VLOOKUP(B87,'DOE Codes Lookups'!$A$3:$D$507,2,FALSE)</f>
        <v>#N/A</v>
      </c>
    </row>
    <row r="88" spans="1:11" ht="30" x14ac:dyDescent="0.25">
      <c r="A88">
        <v>87</v>
      </c>
      <c r="B88" s="71" t="s">
        <v>332</v>
      </c>
      <c r="C88" s="55" t="str">
        <f t="shared" si="5"/>
        <v>(AMAMA001) Certified Medical Assistant (CMA)</v>
      </c>
      <c r="D88" s="55" t="s">
        <v>333</v>
      </c>
      <c r="E88" s="54" t="str">
        <f t="shared" si="6"/>
        <v>2</v>
      </c>
      <c r="F88">
        <v>87</v>
      </c>
      <c r="G88" s="67" t="s">
        <v>334</v>
      </c>
      <c r="H88" t="str">
        <f t="shared" si="7"/>
        <v>Yes</v>
      </c>
      <c r="I88" t="str">
        <f t="shared" si="8"/>
        <v>Yes</v>
      </c>
      <c r="J88" t="str">
        <f t="shared" si="9"/>
        <v>Yes</v>
      </c>
      <c r="K88" t="e">
        <f>VLOOKUP(B88,'DOE Codes Lookups'!$A$3:$D$507,2,FALSE)</f>
        <v>#N/A</v>
      </c>
    </row>
    <row r="89" spans="1:11" ht="30" x14ac:dyDescent="0.25">
      <c r="A89">
        <v>88</v>
      </c>
      <c r="B89" s="71" t="s">
        <v>335</v>
      </c>
      <c r="C89" s="55" t="str">
        <f t="shared" si="5"/>
        <v>(AMAOB001) Medical Laboratory Technician (MLT)</v>
      </c>
      <c r="D89" s="55" t="s">
        <v>3163</v>
      </c>
      <c r="E89" s="54" t="str">
        <f t="shared" si="6"/>
        <v>2</v>
      </c>
      <c r="F89">
        <v>88</v>
      </c>
      <c r="G89" s="67" t="s">
        <v>336</v>
      </c>
      <c r="H89" t="str">
        <f t="shared" si="7"/>
        <v>Yes</v>
      </c>
      <c r="I89" t="str">
        <f t="shared" si="8"/>
        <v>Yes</v>
      </c>
      <c r="J89" t="str">
        <f t="shared" si="9"/>
        <v>Yes</v>
      </c>
      <c r="K89" t="e">
        <f>VLOOKUP(B89,'DOE Codes Lookups'!$A$3:$D$507,2,FALSE)</f>
        <v>#N/A</v>
      </c>
    </row>
    <row r="90" spans="1:11" ht="30" x14ac:dyDescent="0.25">
      <c r="A90">
        <v>89</v>
      </c>
      <c r="B90" s="71" t="s">
        <v>337</v>
      </c>
      <c r="C90" s="55" t="str">
        <f t="shared" si="5"/>
        <v>(AMAOB002) Medical Technologist (MT(AAB))</v>
      </c>
      <c r="D90" s="55" t="s">
        <v>338</v>
      </c>
      <c r="E90" s="54" t="str">
        <f t="shared" si="6"/>
        <v>4</v>
      </c>
      <c r="F90">
        <v>89</v>
      </c>
      <c r="G90" s="67" t="s">
        <v>336</v>
      </c>
      <c r="H90" t="str">
        <f t="shared" si="7"/>
        <v>Yes</v>
      </c>
      <c r="I90" t="str">
        <f t="shared" si="8"/>
        <v>No</v>
      </c>
      <c r="J90" t="str">
        <f t="shared" si="9"/>
        <v>Yes</v>
      </c>
      <c r="K90" t="e">
        <f>VLOOKUP(B90,'DOE Codes Lookups'!$A$3:$D$507,2,FALSE)</f>
        <v>#N/A</v>
      </c>
    </row>
    <row r="91" spans="1:11" ht="30" x14ac:dyDescent="0.25">
      <c r="A91">
        <v>90</v>
      </c>
      <c r="B91" s="71" t="s">
        <v>339</v>
      </c>
      <c r="C91" s="55" t="str">
        <f t="shared" si="5"/>
        <v>(AMAZN001) AWS Certified Solutions Architect - Associate</v>
      </c>
      <c r="D91" s="55" t="s">
        <v>340</v>
      </c>
      <c r="E91" s="54" t="str">
        <f t="shared" si="6"/>
        <v>2</v>
      </c>
      <c r="F91">
        <v>90</v>
      </c>
      <c r="G91" s="67" t="s">
        <v>341</v>
      </c>
      <c r="H91" t="str">
        <f t="shared" si="7"/>
        <v>Yes</v>
      </c>
      <c r="I91" t="str">
        <f t="shared" si="8"/>
        <v>Yes</v>
      </c>
      <c r="J91" t="str">
        <f t="shared" si="9"/>
        <v>Yes</v>
      </c>
      <c r="K91" t="e">
        <f>VLOOKUP(B91,'DOE Codes Lookups'!$A$3:$D$507,2,FALSE)</f>
        <v>#N/A</v>
      </c>
    </row>
    <row r="92" spans="1:11" ht="30" x14ac:dyDescent="0.25">
      <c r="A92">
        <v>91</v>
      </c>
      <c r="B92" s="71" t="s">
        <v>342</v>
      </c>
      <c r="C92" s="55" t="str">
        <f t="shared" si="5"/>
        <v>(AMAZN002) AWS Certified Cloud Practitioner</v>
      </c>
      <c r="D92" s="55" t="s">
        <v>343</v>
      </c>
      <c r="E92" s="54" t="str">
        <f t="shared" si="6"/>
        <v>2</v>
      </c>
      <c r="F92">
        <v>91</v>
      </c>
      <c r="G92" s="67" t="s">
        <v>341</v>
      </c>
      <c r="H92" t="str">
        <f t="shared" si="7"/>
        <v>Yes</v>
      </c>
      <c r="I92" t="str">
        <f t="shared" si="8"/>
        <v>Yes</v>
      </c>
      <c r="J92" t="str">
        <f t="shared" si="9"/>
        <v>Yes</v>
      </c>
      <c r="K92" t="e">
        <f>VLOOKUP(B92,'DOE Codes Lookups'!$A$3:$D$507,2,FALSE)</f>
        <v>#N/A</v>
      </c>
    </row>
    <row r="93" spans="1:11" ht="30" x14ac:dyDescent="0.25">
      <c r="A93">
        <v>92</v>
      </c>
      <c r="B93" s="71" t="s">
        <v>3121</v>
      </c>
      <c r="C93" s="55" t="str">
        <f t="shared" si="5"/>
        <v>(AMAZN003) AWS Certified Developer - Associate</v>
      </c>
      <c r="D93" s="55" t="s">
        <v>3956</v>
      </c>
      <c r="E93" s="54" t="str">
        <f t="shared" si="6"/>
        <v>2</v>
      </c>
      <c r="F93">
        <v>92</v>
      </c>
      <c r="G93" s="67" t="s">
        <v>341</v>
      </c>
      <c r="H93" t="str">
        <f t="shared" si="7"/>
        <v>Yes</v>
      </c>
      <c r="I93" t="str">
        <f t="shared" si="8"/>
        <v>Yes</v>
      </c>
      <c r="J93" t="str">
        <f t="shared" si="9"/>
        <v>Yes</v>
      </c>
      <c r="K93" t="e">
        <f>VLOOKUP(B93,'DOE Codes Lookups'!$A$3:$D$507,2,FALSE)</f>
        <v>#N/A</v>
      </c>
    </row>
    <row r="94" spans="1:11" ht="45" x14ac:dyDescent="0.25">
      <c r="A94">
        <v>93</v>
      </c>
      <c r="B94" s="71" t="s">
        <v>3164</v>
      </c>
      <c r="C94" s="55" t="str">
        <f t="shared" si="5"/>
        <v>(AMCII001) Concrete Flatwork Finisher/Technician (ACI Craftsman Certification Program)</v>
      </c>
      <c r="D94" s="55" t="s">
        <v>3165</v>
      </c>
      <c r="E94" s="54" t="str">
        <f t="shared" si="6"/>
        <v>1</v>
      </c>
      <c r="F94">
        <v>93</v>
      </c>
      <c r="G94" s="67" t="s">
        <v>4013</v>
      </c>
      <c r="H94" t="str">
        <f t="shared" si="7"/>
        <v>No</v>
      </c>
      <c r="I94" t="str">
        <f t="shared" si="8"/>
        <v>No</v>
      </c>
      <c r="J94" t="str">
        <f t="shared" si="9"/>
        <v>No</v>
      </c>
      <c r="K94" t="e">
        <f>VLOOKUP(B94,'DOE Codes Lookups'!$A$3:$D$507,2,FALSE)</f>
        <v>#N/A</v>
      </c>
    </row>
    <row r="95" spans="1:11" ht="30" x14ac:dyDescent="0.25">
      <c r="A95">
        <v>94</v>
      </c>
      <c r="B95" s="71" t="s">
        <v>3166</v>
      </c>
      <c r="C95" s="55" t="str">
        <f t="shared" si="5"/>
        <v>(AMCII002) Concrete Strength Testing Technician (CSTT)</v>
      </c>
      <c r="D95" s="55" t="s">
        <v>3167</v>
      </c>
      <c r="E95" s="54" t="str">
        <f t="shared" si="6"/>
        <v>1</v>
      </c>
      <c r="F95">
        <v>94</v>
      </c>
      <c r="G95" s="67" t="s">
        <v>4013</v>
      </c>
      <c r="H95" t="str">
        <f t="shared" si="7"/>
        <v>No</v>
      </c>
      <c r="I95" t="str">
        <f t="shared" si="8"/>
        <v>No</v>
      </c>
      <c r="J95" t="str">
        <f t="shared" si="9"/>
        <v>No</v>
      </c>
      <c r="K95" t="e">
        <f>VLOOKUP(B95,'DOE Codes Lookups'!$A$3:$D$507,2,FALSE)</f>
        <v>#N/A</v>
      </c>
    </row>
    <row r="96" spans="1:11" ht="30" x14ac:dyDescent="0.25">
      <c r="A96">
        <v>95</v>
      </c>
      <c r="B96" s="71" t="s">
        <v>344</v>
      </c>
      <c r="C96" s="55" t="str">
        <f t="shared" si="5"/>
        <v>(AMCMA001) Certified Composites Technician</v>
      </c>
      <c r="D96" s="55" t="s">
        <v>345</v>
      </c>
      <c r="E96" s="54" t="str">
        <f t="shared" si="6"/>
        <v>1</v>
      </c>
      <c r="F96">
        <v>95</v>
      </c>
      <c r="G96" s="67" t="s">
        <v>346</v>
      </c>
      <c r="H96" t="str">
        <f t="shared" si="7"/>
        <v>No</v>
      </c>
      <c r="I96" t="str">
        <f t="shared" si="8"/>
        <v>No</v>
      </c>
      <c r="J96" t="str">
        <f t="shared" si="9"/>
        <v>No</v>
      </c>
      <c r="K96" t="e">
        <f>VLOOKUP(B96,'DOE Codes Lookups'!$A$3:$D$507,2,FALSE)</f>
        <v>#N/A</v>
      </c>
    </row>
    <row r="97" spans="1:11" ht="30" x14ac:dyDescent="0.25">
      <c r="A97">
        <v>96</v>
      </c>
      <c r="B97" s="71" t="s">
        <v>3168</v>
      </c>
      <c r="C97" s="55" t="str">
        <f t="shared" si="5"/>
        <v>(AMCOA001) Certified Corrections Officer (CCO)</v>
      </c>
      <c r="D97" s="55" t="s">
        <v>3169</v>
      </c>
      <c r="E97" s="54" t="str">
        <f t="shared" si="6"/>
        <v>1</v>
      </c>
      <c r="F97">
        <v>96</v>
      </c>
      <c r="G97" s="67" t="s">
        <v>4015</v>
      </c>
      <c r="H97" t="str">
        <f t="shared" si="7"/>
        <v>No</v>
      </c>
      <c r="I97" t="str">
        <f t="shared" si="8"/>
        <v>No</v>
      </c>
      <c r="J97" t="str">
        <f t="shared" si="9"/>
        <v>No</v>
      </c>
      <c r="K97" t="e">
        <f>VLOOKUP(B97,'DOE Codes Lookups'!$A$3:$D$507,2,FALSE)</f>
        <v>#N/A</v>
      </c>
    </row>
    <row r="98" spans="1:11" ht="30" x14ac:dyDescent="0.25">
      <c r="A98">
        <v>97</v>
      </c>
      <c r="B98" s="71" t="s">
        <v>3170</v>
      </c>
      <c r="C98" s="55" t="str">
        <f t="shared" si="5"/>
        <v>(AMCOA002) Certified Corrections Officer/Provisional (CCO/P)</v>
      </c>
      <c r="D98" s="55" t="s">
        <v>3171</v>
      </c>
      <c r="E98" s="54" t="str">
        <f t="shared" si="6"/>
        <v>1</v>
      </c>
      <c r="F98">
        <v>97</v>
      </c>
      <c r="G98" s="67" t="s">
        <v>4015</v>
      </c>
      <c r="H98" t="str">
        <f t="shared" si="7"/>
        <v>No</v>
      </c>
      <c r="I98" t="str">
        <f t="shared" si="8"/>
        <v>No</v>
      </c>
      <c r="J98" t="str">
        <f t="shared" si="9"/>
        <v>No</v>
      </c>
      <c r="K98" t="e">
        <f>VLOOKUP(B98,'DOE Codes Lookups'!$A$3:$D$507,2,FALSE)</f>
        <v>#N/A</v>
      </c>
    </row>
    <row r="99" spans="1:11" x14ac:dyDescent="0.25">
      <c r="A99">
        <v>98</v>
      </c>
      <c r="B99" s="71" t="s">
        <v>3871</v>
      </c>
      <c r="C99" s="55" t="str">
        <f t="shared" si="5"/>
        <v>(AMCOE001) Group Fitness Instructor</v>
      </c>
      <c r="D99" s="55" t="s">
        <v>3872</v>
      </c>
      <c r="E99" s="54" t="str">
        <f t="shared" si="6"/>
        <v>1</v>
      </c>
      <c r="F99">
        <v>98</v>
      </c>
      <c r="G99" s="67" t="s">
        <v>4266</v>
      </c>
      <c r="H99" t="str">
        <f t="shared" si="7"/>
        <v>No</v>
      </c>
      <c r="I99" t="str">
        <f t="shared" si="8"/>
        <v>No</v>
      </c>
      <c r="J99" t="str">
        <f t="shared" si="9"/>
        <v>No</v>
      </c>
      <c r="K99" t="e">
        <f>VLOOKUP(B99,'DOE Codes Lookups'!$A$3:$D$507,2,FALSE)</f>
        <v>#N/A</v>
      </c>
    </row>
    <row r="100" spans="1:11" ht="30" x14ac:dyDescent="0.25">
      <c r="A100">
        <v>99</v>
      </c>
      <c r="B100" s="71" t="s">
        <v>347</v>
      </c>
      <c r="C100" s="55" t="str">
        <f t="shared" si="5"/>
        <v>(AMDDA002) Certified Apprentice Drafter - Architectural</v>
      </c>
      <c r="D100" s="55" t="s">
        <v>348</v>
      </c>
      <c r="E100" s="54" t="str">
        <f t="shared" si="6"/>
        <v>1</v>
      </c>
      <c r="F100">
        <v>99</v>
      </c>
      <c r="G100" s="67" t="s">
        <v>349</v>
      </c>
      <c r="H100" t="str">
        <f t="shared" si="7"/>
        <v>No</v>
      </c>
      <c r="I100" t="str">
        <f t="shared" si="8"/>
        <v>No</v>
      </c>
      <c r="J100" t="str">
        <f t="shared" si="9"/>
        <v>No</v>
      </c>
      <c r="K100" t="e">
        <f>VLOOKUP(B100,'DOE Codes Lookups'!$A$3:$D$507,2,FALSE)</f>
        <v>#N/A</v>
      </c>
    </row>
    <row r="101" spans="1:11" ht="30" x14ac:dyDescent="0.25">
      <c r="A101">
        <v>100</v>
      </c>
      <c r="B101" s="71" t="s">
        <v>350</v>
      </c>
      <c r="C101" s="55" t="str">
        <f t="shared" si="5"/>
        <v>(AMDDA003) Certified Drafter - Architectural</v>
      </c>
      <c r="D101" s="55" t="s">
        <v>351</v>
      </c>
      <c r="E101" s="54" t="str">
        <f t="shared" si="6"/>
        <v>5</v>
      </c>
      <c r="F101">
        <v>100</v>
      </c>
      <c r="G101" s="67" t="s">
        <v>349</v>
      </c>
      <c r="H101" t="str">
        <f t="shared" si="7"/>
        <v>Yes</v>
      </c>
      <c r="I101" t="str">
        <f t="shared" si="8"/>
        <v>Yes</v>
      </c>
      <c r="J101" t="str">
        <f t="shared" si="9"/>
        <v>No</v>
      </c>
      <c r="K101" t="e">
        <f>VLOOKUP(B101,'DOE Codes Lookups'!$A$3:$D$507,2,FALSE)</f>
        <v>#N/A</v>
      </c>
    </row>
    <row r="102" spans="1:11" ht="30" x14ac:dyDescent="0.25">
      <c r="A102">
        <v>101</v>
      </c>
      <c r="B102" s="71" t="s">
        <v>352</v>
      </c>
      <c r="C102" s="55" t="str">
        <f t="shared" si="5"/>
        <v>(AMDDA004) Certified Drafter - Mechanical</v>
      </c>
      <c r="D102" s="55" t="s">
        <v>353</v>
      </c>
      <c r="E102" s="54" t="str">
        <f t="shared" si="6"/>
        <v>5</v>
      </c>
      <c r="F102">
        <v>101</v>
      </c>
      <c r="G102" s="67" t="s">
        <v>349</v>
      </c>
      <c r="H102" t="str">
        <f t="shared" si="7"/>
        <v>Yes</v>
      </c>
      <c r="I102" t="str">
        <f t="shared" si="8"/>
        <v>Yes</v>
      </c>
      <c r="J102" t="str">
        <f t="shared" si="9"/>
        <v>No</v>
      </c>
      <c r="K102" t="e">
        <f>VLOOKUP(B102,'DOE Codes Lookups'!$A$3:$D$507,2,FALSE)</f>
        <v>#N/A</v>
      </c>
    </row>
    <row r="103" spans="1:11" ht="30" x14ac:dyDescent="0.25">
      <c r="A103">
        <v>102</v>
      </c>
      <c r="B103" s="71" t="s">
        <v>354</v>
      </c>
      <c r="C103" s="55" t="str">
        <f t="shared" si="5"/>
        <v>(AMDDA005) Certified Apprentice Drafter - Mechanical</v>
      </c>
      <c r="D103" s="55" t="s">
        <v>355</v>
      </c>
      <c r="E103" s="54" t="str">
        <f t="shared" si="6"/>
        <v>1</v>
      </c>
      <c r="F103">
        <v>102</v>
      </c>
      <c r="G103" s="67" t="s">
        <v>349</v>
      </c>
      <c r="H103" t="str">
        <f t="shared" si="7"/>
        <v>No</v>
      </c>
      <c r="I103" t="str">
        <f t="shared" si="8"/>
        <v>No</v>
      </c>
      <c r="J103" t="str">
        <f t="shared" si="9"/>
        <v>No</v>
      </c>
      <c r="K103" t="e">
        <f>VLOOKUP(B103,'DOE Codes Lookups'!$A$3:$D$507,2,FALSE)</f>
        <v>#N/A</v>
      </c>
    </row>
    <row r="104" spans="1:11" ht="30" x14ac:dyDescent="0.25">
      <c r="A104">
        <v>103</v>
      </c>
      <c r="B104" s="71" t="s">
        <v>3172</v>
      </c>
      <c r="C104" s="55" t="str">
        <f t="shared" si="5"/>
        <v>(AMEDT001) Certified Medical Administrative Specialist</v>
      </c>
      <c r="D104" s="55" t="s">
        <v>3173</v>
      </c>
      <c r="E104" s="54" t="str">
        <f t="shared" si="6"/>
        <v>1</v>
      </c>
      <c r="F104">
        <v>103</v>
      </c>
      <c r="G104" s="67" t="s">
        <v>358</v>
      </c>
      <c r="H104" t="str">
        <f t="shared" si="7"/>
        <v>No</v>
      </c>
      <c r="I104" t="str">
        <f t="shared" si="8"/>
        <v>No</v>
      </c>
      <c r="J104" t="str">
        <f t="shared" si="9"/>
        <v>No</v>
      </c>
      <c r="K104" t="e">
        <f>VLOOKUP(B104,'DOE Codes Lookups'!$A$3:$D$507,2,FALSE)</f>
        <v>#N/A</v>
      </c>
    </row>
    <row r="105" spans="1:11" ht="30" x14ac:dyDescent="0.25">
      <c r="A105">
        <v>104</v>
      </c>
      <c r="B105" s="71" t="s">
        <v>356</v>
      </c>
      <c r="C105" s="55" t="str">
        <f t="shared" si="5"/>
        <v>(AMEDT002) Medical Laboratory Technician</v>
      </c>
      <c r="D105" s="55" t="s">
        <v>357</v>
      </c>
      <c r="E105" s="54" t="str">
        <f t="shared" si="6"/>
        <v>2</v>
      </c>
      <c r="F105">
        <v>104</v>
      </c>
      <c r="G105" s="67" t="s">
        <v>358</v>
      </c>
      <c r="H105" t="str">
        <f t="shared" si="7"/>
        <v>Yes</v>
      </c>
      <c r="I105" t="str">
        <f t="shared" si="8"/>
        <v>Yes</v>
      </c>
      <c r="J105" t="str">
        <f t="shared" si="9"/>
        <v>Yes</v>
      </c>
      <c r="K105" t="e">
        <f>VLOOKUP(B105,'DOE Codes Lookups'!$A$3:$D$507,2,FALSE)</f>
        <v>#N/A</v>
      </c>
    </row>
    <row r="106" spans="1:11" ht="30" x14ac:dyDescent="0.25">
      <c r="A106">
        <v>105</v>
      </c>
      <c r="B106" s="71" t="s">
        <v>359</v>
      </c>
      <c r="C106" s="55" t="str">
        <f t="shared" si="5"/>
        <v>(AMEDT004) Registered Medical Assistant (RMA)</v>
      </c>
      <c r="D106" s="55" t="s">
        <v>360</v>
      </c>
      <c r="E106" s="54" t="str">
        <f t="shared" si="6"/>
        <v>2</v>
      </c>
      <c r="F106">
        <v>105</v>
      </c>
      <c r="G106" s="67" t="s">
        <v>358</v>
      </c>
      <c r="H106" t="str">
        <f t="shared" si="7"/>
        <v>Yes</v>
      </c>
      <c r="I106" t="str">
        <f t="shared" si="8"/>
        <v>Yes</v>
      </c>
      <c r="J106" t="str">
        <f t="shared" si="9"/>
        <v>Yes</v>
      </c>
      <c r="K106" t="e">
        <f>VLOOKUP(B106,'DOE Codes Lookups'!$A$3:$D$507,2,FALSE)</f>
        <v>#N/A</v>
      </c>
    </row>
    <row r="107" spans="1:11" ht="30" x14ac:dyDescent="0.25">
      <c r="A107">
        <v>106</v>
      </c>
      <c r="B107" s="71" t="s">
        <v>361</v>
      </c>
      <c r="C107" s="55" t="str">
        <f t="shared" si="5"/>
        <v>(AMEDT005) Registered Phlebotomy Technician (RPT)</v>
      </c>
      <c r="D107" s="55" t="s">
        <v>362</v>
      </c>
      <c r="E107" s="54" t="str">
        <f t="shared" si="6"/>
        <v>1</v>
      </c>
      <c r="F107">
        <v>106</v>
      </c>
      <c r="G107" s="67" t="s">
        <v>358</v>
      </c>
      <c r="H107" t="str">
        <f t="shared" si="7"/>
        <v>No</v>
      </c>
      <c r="I107" t="str">
        <f t="shared" si="8"/>
        <v>No</v>
      </c>
      <c r="J107" t="str">
        <f t="shared" si="9"/>
        <v>No</v>
      </c>
      <c r="K107" t="e">
        <f>VLOOKUP(B107,'DOE Codes Lookups'!$A$3:$D$507,2,FALSE)</f>
        <v>#N/A</v>
      </c>
    </row>
    <row r="108" spans="1:11" ht="30" x14ac:dyDescent="0.25">
      <c r="A108">
        <v>107</v>
      </c>
      <c r="B108" s="71" t="s">
        <v>363</v>
      </c>
      <c r="C108" s="55" t="str">
        <f t="shared" si="5"/>
        <v>(AMEDT006) Medical Laboratory Assistant (CMLA)</v>
      </c>
      <c r="D108" s="55" t="s">
        <v>364</v>
      </c>
      <c r="E108" s="54" t="str">
        <f t="shared" si="6"/>
        <v>1</v>
      </c>
      <c r="F108">
        <v>107</v>
      </c>
      <c r="G108" s="67" t="s">
        <v>358</v>
      </c>
      <c r="H108" t="str">
        <f t="shared" si="7"/>
        <v>No</v>
      </c>
      <c r="I108" t="str">
        <f t="shared" si="8"/>
        <v>No</v>
      </c>
      <c r="J108" t="str">
        <f t="shared" si="9"/>
        <v>No</v>
      </c>
      <c r="K108" t="e">
        <f>VLOOKUP(B108,'DOE Codes Lookups'!$A$3:$D$507,2,FALSE)</f>
        <v>#N/A</v>
      </c>
    </row>
    <row r="109" spans="1:11" ht="30" x14ac:dyDescent="0.25">
      <c r="A109">
        <v>108</v>
      </c>
      <c r="B109" s="71" t="s">
        <v>3174</v>
      </c>
      <c r="C109" s="55" t="str">
        <f t="shared" si="5"/>
        <v>(AMMMA001) Medical Massage Therapist</v>
      </c>
      <c r="D109" s="55" t="s">
        <v>3175</v>
      </c>
      <c r="E109" s="54" t="str">
        <f t="shared" si="6"/>
        <v>1</v>
      </c>
      <c r="F109">
        <v>108</v>
      </c>
      <c r="G109" s="67" t="s">
        <v>4017</v>
      </c>
      <c r="H109" t="str">
        <f t="shared" si="7"/>
        <v>No</v>
      </c>
      <c r="I109" t="str">
        <f t="shared" si="8"/>
        <v>No</v>
      </c>
      <c r="J109" t="str">
        <f t="shared" si="9"/>
        <v>No</v>
      </c>
      <c r="K109" t="e">
        <f>VLOOKUP(B109,'DOE Codes Lookups'!$A$3:$D$507,2,FALSE)</f>
        <v>#N/A</v>
      </c>
    </row>
    <row r="110" spans="1:11" ht="30" x14ac:dyDescent="0.25">
      <c r="A110">
        <v>109</v>
      </c>
      <c r="B110" s="71" t="s">
        <v>3948</v>
      </c>
      <c r="C110" s="55" t="str">
        <f t="shared" si="5"/>
        <v>(AMMSA001) Food Safety and Science Certification</v>
      </c>
      <c r="D110" s="55" t="s">
        <v>3949</v>
      </c>
      <c r="E110" s="54" t="str">
        <f t="shared" si="6"/>
        <v>1</v>
      </c>
      <c r="F110">
        <v>109</v>
      </c>
      <c r="G110" s="67" t="s">
        <v>4277</v>
      </c>
      <c r="H110" t="str">
        <f t="shared" si="7"/>
        <v>No</v>
      </c>
      <c r="I110" t="str">
        <f t="shared" si="8"/>
        <v>No</v>
      </c>
      <c r="J110" t="str">
        <f t="shared" si="9"/>
        <v>No</v>
      </c>
      <c r="K110" t="e">
        <f>VLOOKUP(B110,'DOE Codes Lookups'!$A$3:$D$507,2,FALSE)</f>
        <v>#N/A</v>
      </c>
    </row>
    <row r="111" spans="1:11" ht="30" x14ac:dyDescent="0.25">
      <c r="A111">
        <v>110</v>
      </c>
      <c r="B111" s="71" t="s">
        <v>365</v>
      </c>
      <c r="C111" s="55" t="str">
        <f t="shared" si="5"/>
        <v>(AMOPT001) Certified Paraoptometric Assistant (CPOA)</v>
      </c>
      <c r="D111" s="55" t="s">
        <v>366</v>
      </c>
      <c r="E111" s="54" t="str">
        <f t="shared" si="6"/>
        <v>4</v>
      </c>
      <c r="F111">
        <v>110</v>
      </c>
      <c r="G111" s="67" t="s">
        <v>367</v>
      </c>
      <c r="H111" t="str">
        <f t="shared" si="7"/>
        <v>Yes</v>
      </c>
      <c r="I111" t="str">
        <f t="shared" si="8"/>
        <v>No</v>
      </c>
      <c r="J111" t="str">
        <f t="shared" si="9"/>
        <v>Yes</v>
      </c>
      <c r="K111" t="e">
        <f>VLOOKUP(B111,'DOE Codes Lookups'!$A$3:$D$507,2,FALSE)</f>
        <v>#N/A</v>
      </c>
    </row>
    <row r="112" spans="1:11" ht="30" x14ac:dyDescent="0.25">
      <c r="A112">
        <v>111</v>
      </c>
      <c r="B112" s="71" t="s">
        <v>3176</v>
      </c>
      <c r="C112" s="55" t="str">
        <f t="shared" si="5"/>
        <v>(AMOPT002) Certified Paraoptometric Technician (CPOT)</v>
      </c>
      <c r="D112" s="55" t="s">
        <v>3177</v>
      </c>
      <c r="E112" s="54" t="str">
        <f t="shared" si="6"/>
        <v>1</v>
      </c>
      <c r="F112">
        <v>111</v>
      </c>
      <c r="G112" s="67" t="s">
        <v>367</v>
      </c>
      <c r="H112" t="str">
        <f t="shared" si="7"/>
        <v>No</v>
      </c>
      <c r="I112" t="str">
        <f t="shared" si="8"/>
        <v>No</v>
      </c>
      <c r="J112" t="str">
        <f t="shared" si="9"/>
        <v>No</v>
      </c>
      <c r="K112" t="e">
        <f>VLOOKUP(B112,'DOE Codes Lookups'!$A$3:$D$507,2,FALSE)</f>
        <v>#N/A</v>
      </c>
    </row>
    <row r="113" spans="1:11" ht="30" x14ac:dyDescent="0.25">
      <c r="A113">
        <v>112</v>
      </c>
      <c r="B113" s="71" t="s">
        <v>368</v>
      </c>
      <c r="C113" s="55" t="str">
        <f t="shared" si="5"/>
        <v>(AMRRT002) Registered Technologist (Radiography)</v>
      </c>
      <c r="D113" s="55" t="s">
        <v>369</v>
      </c>
      <c r="E113" s="54" t="str">
        <f t="shared" si="6"/>
        <v>4</v>
      </c>
      <c r="F113">
        <v>112</v>
      </c>
      <c r="G113" s="67" t="s">
        <v>370</v>
      </c>
      <c r="H113" t="str">
        <f t="shared" si="7"/>
        <v>Yes</v>
      </c>
      <c r="I113" t="str">
        <f t="shared" si="8"/>
        <v>No</v>
      </c>
      <c r="J113" t="str">
        <f t="shared" si="9"/>
        <v>Yes</v>
      </c>
      <c r="K113" t="e">
        <f>VLOOKUP(B113,'DOE Codes Lookups'!$A$3:$D$507,2,FALSE)</f>
        <v>#N/A</v>
      </c>
    </row>
    <row r="114" spans="1:11" ht="30" x14ac:dyDescent="0.25">
      <c r="A114">
        <v>113</v>
      </c>
      <c r="B114" s="71" t="s">
        <v>371</v>
      </c>
      <c r="C114" s="55" t="str">
        <f t="shared" si="5"/>
        <v>(AMRRT003) Radiologic Technologist (Sonography)</v>
      </c>
      <c r="D114" s="55" t="s">
        <v>372</v>
      </c>
      <c r="E114" s="54" t="str">
        <f t="shared" si="6"/>
        <v>4</v>
      </c>
      <c r="F114">
        <v>113</v>
      </c>
      <c r="G114" s="67" t="s">
        <v>370</v>
      </c>
      <c r="H114" t="str">
        <f t="shared" si="7"/>
        <v>Yes</v>
      </c>
      <c r="I114" t="str">
        <f t="shared" si="8"/>
        <v>No</v>
      </c>
      <c r="J114" t="str">
        <f t="shared" si="9"/>
        <v>Yes</v>
      </c>
      <c r="K114" t="e">
        <f>VLOOKUP(B114,'DOE Codes Lookups'!$A$3:$D$507,2,FALSE)</f>
        <v>#N/A</v>
      </c>
    </row>
    <row r="115" spans="1:11" ht="30" x14ac:dyDescent="0.25">
      <c r="A115">
        <v>114</v>
      </c>
      <c r="B115" s="71" t="s">
        <v>373</v>
      </c>
      <c r="C115" s="55" t="str">
        <f t="shared" si="5"/>
        <v>(AMRRT005) Registered Technologist - Quality Management (R.T.)</v>
      </c>
      <c r="D115" s="55" t="s">
        <v>374</v>
      </c>
      <c r="E115" s="54" t="str">
        <f t="shared" si="6"/>
        <v>4</v>
      </c>
      <c r="F115">
        <v>114</v>
      </c>
      <c r="G115" s="67" t="s">
        <v>370</v>
      </c>
      <c r="H115" t="str">
        <f t="shared" si="7"/>
        <v>Yes</v>
      </c>
      <c r="I115" t="str">
        <f t="shared" si="8"/>
        <v>No</v>
      </c>
      <c r="J115" t="str">
        <f t="shared" si="9"/>
        <v>Yes</v>
      </c>
      <c r="K115" t="e">
        <f>VLOOKUP(B115,'DOE Codes Lookups'!$A$3:$D$507,2,FALSE)</f>
        <v>#N/A</v>
      </c>
    </row>
    <row r="116" spans="1:11" ht="30" x14ac:dyDescent="0.25">
      <c r="A116">
        <v>115</v>
      </c>
      <c r="B116" s="71" t="s">
        <v>375</v>
      </c>
      <c r="C116" s="55" t="str">
        <f t="shared" si="5"/>
        <v>(AMRRT006) Registered Technologist (Nuclear Medicine)</v>
      </c>
      <c r="D116" s="55" t="s">
        <v>376</v>
      </c>
      <c r="E116" s="54" t="str">
        <f t="shared" si="6"/>
        <v>4</v>
      </c>
      <c r="F116">
        <v>115</v>
      </c>
      <c r="G116" s="67" t="s">
        <v>370</v>
      </c>
      <c r="H116" t="str">
        <f t="shared" si="7"/>
        <v>Yes</v>
      </c>
      <c r="I116" t="str">
        <f t="shared" si="8"/>
        <v>No</v>
      </c>
      <c r="J116" t="str">
        <f t="shared" si="9"/>
        <v>Yes</v>
      </c>
      <c r="K116" t="e">
        <f>VLOOKUP(B116,'DOE Codes Lookups'!$A$3:$D$507,2,FALSE)</f>
        <v>#N/A</v>
      </c>
    </row>
    <row r="117" spans="1:11" ht="30" x14ac:dyDescent="0.25">
      <c r="A117">
        <v>116</v>
      </c>
      <c r="B117" s="71" t="s">
        <v>377</v>
      </c>
      <c r="C117" s="55" t="str">
        <f t="shared" si="5"/>
        <v>(AMRRT007) Registered Technologist (Radiation Therapy)</v>
      </c>
      <c r="D117" s="55" t="s">
        <v>378</v>
      </c>
      <c r="E117" s="54" t="str">
        <f t="shared" si="6"/>
        <v>4</v>
      </c>
      <c r="F117">
        <v>116</v>
      </c>
      <c r="G117" s="67" t="s">
        <v>370</v>
      </c>
      <c r="H117" t="str">
        <f t="shared" si="7"/>
        <v>Yes</v>
      </c>
      <c r="I117" t="str">
        <f t="shared" si="8"/>
        <v>No</v>
      </c>
      <c r="J117" t="str">
        <f t="shared" si="9"/>
        <v>Yes</v>
      </c>
      <c r="K117" t="e">
        <f>VLOOKUP(B117,'DOE Codes Lookups'!$A$3:$D$507,2,FALSE)</f>
        <v>#N/A</v>
      </c>
    </row>
    <row r="118" spans="1:11" ht="30" x14ac:dyDescent="0.25">
      <c r="A118">
        <v>117</v>
      </c>
      <c r="B118" s="71" t="s">
        <v>379</v>
      </c>
      <c r="C118" s="55" t="str">
        <f t="shared" si="5"/>
        <v>(AMRRT008) Computed Tomography (CT)</v>
      </c>
      <c r="D118" s="55" t="s">
        <v>380</v>
      </c>
      <c r="E118" s="54" t="str">
        <f t="shared" si="6"/>
        <v>4</v>
      </c>
      <c r="F118">
        <v>117</v>
      </c>
      <c r="G118" s="67" t="s">
        <v>370</v>
      </c>
      <c r="H118" t="str">
        <f t="shared" si="7"/>
        <v>Yes</v>
      </c>
      <c r="I118" t="str">
        <f t="shared" si="8"/>
        <v>No</v>
      </c>
      <c r="J118" t="str">
        <f t="shared" si="9"/>
        <v>Yes</v>
      </c>
      <c r="K118" t="e">
        <f>VLOOKUP(B118,'DOE Codes Lookups'!$A$3:$D$507,2,FALSE)</f>
        <v>#N/A</v>
      </c>
    </row>
    <row r="119" spans="1:11" ht="30" x14ac:dyDescent="0.25">
      <c r="A119">
        <v>118</v>
      </c>
      <c r="B119" s="71" t="s">
        <v>381</v>
      </c>
      <c r="C119" s="55" t="str">
        <f t="shared" si="5"/>
        <v>(AMSCP001) Histotechnologist, HTL(ASCP)</v>
      </c>
      <c r="D119" s="55" t="s">
        <v>382</v>
      </c>
      <c r="E119" s="54" t="str">
        <f t="shared" si="6"/>
        <v>4</v>
      </c>
      <c r="F119">
        <v>118</v>
      </c>
      <c r="G119" s="67" t="s">
        <v>383</v>
      </c>
      <c r="H119" t="str">
        <f t="shared" si="7"/>
        <v>Yes</v>
      </c>
      <c r="I119" t="str">
        <f t="shared" si="8"/>
        <v>No</v>
      </c>
      <c r="J119" t="str">
        <f t="shared" si="9"/>
        <v>Yes</v>
      </c>
      <c r="K119" t="e">
        <f>VLOOKUP(B119,'DOE Codes Lookups'!$A$3:$D$507,2,FALSE)</f>
        <v>#N/A</v>
      </c>
    </row>
    <row r="120" spans="1:11" ht="30" x14ac:dyDescent="0.25">
      <c r="A120">
        <v>119</v>
      </c>
      <c r="B120" s="71" t="s">
        <v>384</v>
      </c>
      <c r="C120" s="55" t="str">
        <f t="shared" si="5"/>
        <v>(AMSCP002) Medical Laboratory Technician (MLT(ASCP))</v>
      </c>
      <c r="D120" s="55" t="s">
        <v>385</v>
      </c>
      <c r="E120" s="54" t="str">
        <f t="shared" si="6"/>
        <v>4</v>
      </c>
      <c r="F120">
        <v>119</v>
      </c>
      <c r="G120" s="67" t="s">
        <v>383</v>
      </c>
      <c r="H120" t="str">
        <f t="shared" si="7"/>
        <v>Yes</v>
      </c>
      <c r="I120" t="str">
        <f t="shared" si="8"/>
        <v>No</v>
      </c>
      <c r="J120" t="str">
        <f t="shared" si="9"/>
        <v>Yes</v>
      </c>
      <c r="K120" t="e">
        <f>VLOOKUP(B120,'DOE Codes Lookups'!$A$3:$D$507,2,FALSE)</f>
        <v>#N/A</v>
      </c>
    </row>
    <row r="121" spans="1:11" ht="30" x14ac:dyDescent="0.25">
      <c r="A121">
        <v>120</v>
      </c>
      <c r="B121" s="71" t="s">
        <v>3178</v>
      </c>
      <c r="C121" s="55" t="str">
        <f t="shared" si="5"/>
        <v>(AMSCP003) Medical Technologist, MT(ASCP)</v>
      </c>
      <c r="D121" s="55" t="s">
        <v>3179</v>
      </c>
      <c r="E121" s="54" t="str">
        <f t="shared" si="6"/>
        <v>1</v>
      </c>
      <c r="F121">
        <v>120</v>
      </c>
      <c r="G121" s="67" t="s">
        <v>383</v>
      </c>
      <c r="H121" t="str">
        <f t="shared" si="7"/>
        <v>No</v>
      </c>
      <c r="I121" t="str">
        <f t="shared" si="8"/>
        <v>No</v>
      </c>
      <c r="J121" t="str">
        <f t="shared" si="9"/>
        <v>No</v>
      </c>
      <c r="K121" t="e">
        <f>VLOOKUP(B121,'DOE Codes Lookups'!$A$3:$D$507,2,FALSE)</f>
        <v>#N/A</v>
      </c>
    </row>
    <row r="122" spans="1:11" x14ac:dyDescent="0.25">
      <c r="A122">
        <v>121</v>
      </c>
      <c r="B122" s="71" t="s">
        <v>3856</v>
      </c>
      <c r="C122" s="55" t="str">
        <f t="shared" si="5"/>
        <v>(AMSCP004) Histotechnician, HT(ASCP)</v>
      </c>
      <c r="D122" s="55" t="s">
        <v>3857</v>
      </c>
      <c r="E122" s="54" t="str">
        <f t="shared" si="6"/>
        <v>1</v>
      </c>
      <c r="F122">
        <v>121</v>
      </c>
      <c r="G122" s="67" t="s">
        <v>383</v>
      </c>
      <c r="H122" t="str">
        <f t="shared" si="7"/>
        <v>No</v>
      </c>
      <c r="I122" t="str">
        <f t="shared" si="8"/>
        <v>No</v>
      </c>
      <c r="J122" t="str">
        <f t="shared" si="9"/>
        <v>No</v>
      </c>
      <c r="K122" t="e">
        <f>VLOOKUP(B122,'DOE Codes Lookups'!$A$3:$D$507,2,FALSE)</f>
        <v>#N/A</v>
      </c>
    </row>
    <row r="123" spans="1:11" ht="30" x14ac:dyDescent="0.25">
      <c r="A123">
        <v>122</v>
      </c>
      <c r="B123" s="71" t="s">
        <v>3122</v>
      </c>
      <c r="C123" s="55" t="str">
        <f t="shared" si="5"/>
        <v>(AMSCP005) Medical Laboratory Scientist (MLS)</v>
      </c>
      <c r="D123" s="55" t="s">
        <v>3957</v>
      </c>
      <c r="E123" s="54" t="str">
        <f t="shared" si="6"/>
        <v>4</v>
      </c>
      <c r="F123">
        <v>122</v>
      </c>
      <c r="G123" s="67" t="s">
        <v>383</v>
      </c>
      <c r="H123" t="str">
        <f t="shared" si="7"/>
        <v>Yes</v>
      </c>
      <c r="I123" t="str">
        <f t="shared" si="8"/>
        <v>No</v>
      </c>
      <c r="J123" t="str">
        <f t="shared" si="9"/>
        <v>Yes</v>
      </c>
      <c r="K123" t="e">
        <f>VLOOKUP(B123,'DOE Codes Lookups'!$A$3:$D$507,2,FALSE)</f>
        <v>#N/A</v>
      </c>
    </row>
    <row r="124" spans="1:11" ht="30" x14ac:dyDescent="0.25">
      <c r="A124">
        <v>123</v>
      </c>
      <c r="B124" s="71" t="s">
        <v>386</v>
      </c>
      <c r="C124" s="55" t="str">
        <f t="shared" si="5"/>
        <v>(AMSFQ001) Manager of Quality/Organizational Excellence</v>
      </c>
      <c r="D124" s="55" t="s">
        <v>387</v>
      </c>
      <c r="E124" s="54" t="str">
        <f t="shared" si="6"/>
        <v>2</v>
      </c>
      <c r="F124">
        <v>123</v>
      </c>
      <c r="G124" s="67" t="s">
        <v>388</v>
      </c>
      <c r="H124" t="str">
        <f t="shared" si="7"/>
        <v>Yes</v>
      </c>
      <c r="I124" t="str">
        <f t="shared" si="8"/>
        <v>Yes</v>
      </c>
      <c r="J124" t="str">
        <f t="shared" si="9"/>
        <v>Yes</v>
      </c>
      <c r="K124" t="e">
        <f>VLOOKUP(B124,'DOE Codes Lookups'!$A$3:$D$507,2,FALSE)</f>
        <v>#N/A</v>
      </c>
    </row>
    <row r="125" spans="1:11" ht="30" x14ac:dyDescent="0.25">
      <c r="A125">
        <v>124</v>
      </c>
      <c r="B125" s="71" t="s">
        <v>3581</v>
      </c>
      <c r="C125" s="55" t="str">
        <f t="shared" si="5"/>
        <v>(AMSFQ002) Biomedical Auditor Certification (CBA)</v>
      </c>
      <c r="D125" s="55" t="s">
        <v>3582</v>
      </c>
      <c r="E125" s="54" t="str">
        <f t="shared" si="6"/>
        <v>1</v>
      </c>
      <c r="F125">
        <v>124</v>
      </c>
      <c r="G125" s="67" t="s">
        <v>388</v>
      </c>
      <c r="H125" t="str">
        <f t="shared" si="7"/>
        <v>No</v>
      </c>
      <c r="I125" t="str">
        <f t="shared" si="8"/>
        <v>No</v>
      </c>
      <c r="J125" t="str">
        <f t="shared" si="9"/>
        <v>No</v>
      </c>
      <c r="K125" t="e">
        <f>VLOOKUP(B125,'DOE Codes Lookups'!$A$3:$D$507,2,FALSE)</f>
        <v>#N/A</v>
      </c>
    </row>
    <row r="126" spans="1:11" ht="30" x14ac:dyDescent="0.25">
      <c r="A126">
        <v>125</v>
      </c>
      <c r="B126" s="71" t="s">
        <v>3583</v>
      </c>
      <c r="C126" s="55" t="str">
        <f t="shared" si="5"/>
        <v>(AMSFQ003) Calibration Technician (CCT)</v>
      </c>
      <c r="D126" s="55" t="s">
        <v>3584</v>
      </c>
      <c r="E126" s="54" t="str">
        <f t="shared" si="6"/>
        <v>1</v>
      </c>
      <c r="F126">
        <v>125</v>
      </c>
      <c r="G126" s="67" t="s">
        <v>388</v>
      </c>
      <c r="H126" t="str">
        <f t="shared" si="7"/>
        <v>No</v>
      </c>
      <c r="I126" t="str">
        <f t="shared" si="8"/>
        <v>No</v>
      </c>
      <c r="J126" t="str">
        <f t="shared" si="9"/>
        <v>No</v>
      </c>
      <c r="K126" t="e">
        <f>VLOOKUP(B126,'DOE Codes Lookups'!$A$3:$D$507,2,FALSE)</f>
        <v>#N/A</v>
      </c>
    </row>
    <row r="127" spans="1:11" x14ac:dyDescent="0.25">
      <c r="A127">
        <v>126</v>
      </c>
      <c r="B127" s="71" t="s">
        <v>3585</v>
      </c>
      <c r="C127" s="55" t="str">
        <f t="shared" si="5"/>
        <v>(AMSFQ004) HACCP - Auditor</v>
      </c>
      <c r="D127" s="55" t="s">
        <v>3586</v>
      </c>
      <c r="E127" s="54" t="str">
        <f t="shared" si="6"/>
        <v>1</v>
      </c>
      <c r="F127">
        <v>126</v>
      </c>
      <c r="G127" s="67" t="s">
        <v>388</v>
      </c>
      <c r="H127" t="str">
        <f t="shared" si="7"/>
        <v>No</v>
      </c>
      <c r="I127" t="str">
        <f t="shared" si="8"/>
        <v>No</v>
      </c>
      <c r="J127" t="str">
        <f t="shared" si="9"/>
        <v>No</v>
      </c>
      <c r="K127" t="e">
        <f>VLOOKUP(B127,'DOE Codes Lookups'!$A$3:$D$507,2,FALSE)</f>
        <v>#N/A</v>
      </c>
    </row>
    <row r="128" spans="1:11" x14ac:dyDescent="0.25">
      <c r="A128">
        <v>127</v>
      </c>
      <c r="B128" s="71" t="s">
        <v>3587</v>
      </c>
      <c r="C128" s="55" t="str">
        <f t="shared" si="5"/>
        <v>(AMSFQ005) Quality Engineer (CQE)</v>
      </c>
      <c r="D128" s="55" t="s">
        <v>3588</v>
      </c>
      <c r="E128" s="54" t="str">
        <f t="shared" si="6"/>
        <v>1</v>
      </c>
      <c r="F128">
        <v>127</v>
      </c>
      <c r="G128" s="67" t="s">
        <v>388</v>
      </c>
      <c r="H128" t="str">
        <f t="shared" si="7"/>
        <v>No</v>
      </c>
      <c r="I128" t="str">
        <f t="shared" si="8"/>
        <v>No</v>
      </c>
      <c r="J128" t="str">
        <f t="shared" si="9"/>
        <v>No</v>
      </c>
      <c r="K128" t="e">
        <f>VLOOKUP(B128,'DOE Codes Lookups'!$A$3:$D$507,2,FALSE)</f>
        <v>#N/A</v>
      </c>
    </row>
    <row r="129" spans="1:11" ht="30" x14ac:dyDescent="0.25">
      <c r="A129">
        <v>128</v>
      </c>
      <c r="B129" s="71" t="s">
        <v>389</v>
      </c>
      <c r="C129" s="55" t="str">
        <f t="shared" si="5"/>
        <v>(AMSFQ006) Quality Improvement Associate (CQIA)</v>
      </c>
      <c r="D129" s="55" t="s">
        <v>390</v>
      </c>
      <c r="E129" s="54" t="str">
        <f t="shared" si="6"/>
        <v>2</v>
      </c>
      <c r="F129">
        <v>128</v>
      </c>
      <c r="G129" s="67" t="s">
        <v>388</v>
      </c>
      <c r="H129" t="str">
        <f t="shared" si="7"/>
        <v>Yes</v>
      </c>
      <c r="I129" t="str">
        <f t="shared" si="8"/>
        <v>Yes</v>
      </c>
      <c r="J129" t="str">
        <f t="shared" si="9"/>
        <v>Yes</v>
      </c>
      <c r="K129" t="e">
        <f>VLOOKUP(B129,'DOE Codes Lookups'!$A$3:$D$507,2,FALSE)</f>
        <v>#N/A</v>
      </c>
    </row>
    <row r="130" spans="1:11" x14ac:dyDescent="0.25">
      <c r="A130">
        <v>129</v>
      </c>
      <c r="B130" s="71" t="s">
        <v>3589</v>
      </c>
      <c r="C130" s="55" t="str">
        <f t="shared" ref="C130:C193" si="10">CONCATENATE("(",B130,") ",D130)</f>
        <v>(AMSFQ007) Quality Inspector (CQI)</v>
      </c>
      <c r="D130" s="55" t="s">
        <v>3590</v>
      </c>
      <c r="E130" s="54" t="str">
        <f t="shared" ref="E130:E193" si="11">IF(H130="no","1",IF(AND(H130="Yes",I130="No",J130="No"),"3",IF(AND(H130="Yes",I130="Yes",J130="Yes"),"2",IF(AND(H130="Yes",I130="Yes",J130="No"),"5",IF(AND(H130="Yes",I130="No",J130="Yes"),"4","0")))))</f>
        <v>1</v>
      </c>
      <c r="F130">
        <v>129</v>
      </c>
      <c r="G130" s="67" t="s">
        <v>388</v>
      </c>
      <c r="H130" t="str">
        <f t="shared" ref="H130:H193" si="12">IFERROR(VLOOKUP(B130,PSICFL_2021,2,FALSE),"No")</f>
        <v>No</v>
      </c>
      <c r="I130" t="str">
        <f t="shared" ref="I130:I193" si="13">IFERROR(VLOOKUP(B130,PSICFL_2021,5,FALSE),"No")</f>
        <v>No</v>
      </c>
      <c r="J130" t="str">
        <f t="shared" ref="J130:J193" si="14">IFERROR(VLOOKUP(B130,PSICFL_2021,3,FALSE),"No")</f>
        <v>No</v>
      </c>
      <c r="K130" t="e">
        <f>VLOOKUP(B130,'DOE Codes Lookups'!$A$3:$D$507,2,FALSE)</f>
        <v>#N/A</v>
      </c>
    </row>
    <row r="131" spans="1:11" ht="30" x14ac:dyDescent="0.25">
      <c r="A131">
        <v>130</v>
      </c>
      <c r="B131" s="71" t="s">
        <v>3591</v>
      </c>
      <c r="C131" s="55" t="str">
        <f t="shared" si="10"/>
        <v>(AMSFQ008) Quality Process Analyst (CQPA)</v>
      </c>
      <c r="D131" s="55" t="s">
        <v>3592</v>
      </c>
      <c r="E131" s="54" t="str">
        <f t="shared" si="11"/>
        <v>1</v>
      </c>
      <c r="F131">
        <v>130</v>
      </c>
      <c r="G131" s="67" t="s">
        <v>388</v>
      </c>
      <c r="H131" t="str">
        <f t="shared" si="12"/>
        <v>No</v>
      </c>
      <c r="I131" t="str">
        <f t="shared" si="13"/>
        <v>No</v>
      </c>
      <c r="J131" t="str">
        <f t="shared" si="14"/>
        <v>No</v>
      </c>
      <c r="K131" t="e">
        <f>VLOOKUP(B131,'DOE Codes Lookups'!$A$3:$D$507,2,FALSE)</f>
        <v>#N/A</v>
      </c>
    </row>
    <row r="132" spans="1:11" x14ac:dyDescent="0.25">
      <c r="A132">
        <v>131</v>
      </c>
      <c r="B132" s="71" t="s">
        <v>3593</v>
      </c>
      <c r="C132" s="55" t="str">
        <f t="shared" si="10"/>
        <v>(AMSFQ009) Quality Technician (CQT)</v>
      </c>
      <c r="D132" s="55" t="s">
        <v>3594</v>
      </c>
      <c r="E132" s="54" t="str">
        <f t="shared" si="11"/>
        <v>1</v>
      </c>
      <c r="F132">
        <v>131</v>
      </c>
      <c r="G132" s="67" t="s">
        <v>388</v>
      </c>
      <c r="H132" t="str">
        <f t="shared" si="12"/>
        <v>No</v>
      </c>
      <c r="I132" t="str">
        <f t="shared" si="13"/>
        <v>No</v>
      </c>
      <c r="J132" t="str">
        <f t="shared" si="14"/>
        <v>No</v>
      </c>
      <c r="K132" t="e">
        <f>VLOOKUP(B132,'DOE Codes Lookups'!$A$3:$D$507,2,FALSE)</f>
        <v>#N/A</v>
      </c>
    </row>
    <row r="133" spans="1:11" x14ac:dyDescent="0.25">
      <c r="A133">
        <v>132</v>
      </c>
      <c r="B133" s="71" t="s">
        <v>3595</v>
      </c>
      <c r="C133" s="55" t="str">
        <f t="shared" si="10"/>
        <v>(AMSFQ010) Reliability Engineer (CRE)</v>
      </c>
      <c r="D133" s="55" t="s">
        <v>3596</v>
      </c>
      <c r="E133" s="54" t="str">
        <f t="shared" si="11"/>
        <v>1</v>
      </c>
      <c r="F133">
        <v>132</v>
      </c>
      <c r="G133" s="67" t="s">
        <v>388</v>
      </c>
      <c r="H133" t="str">
        <f t="shared" si="12"/>
        <v>No</v>
      </c>
      <c r="I133" t="str">
        <f t="shared" si="13"/>
        <v>No</v>
      </c>
      <c r="J133" t="str">
        <f t="shared" si="14"/>
        <v>No</v>
      </c>
      <c r="K133" t="e">
        <f>VLOOKUP(B133,'DOE Codes Lookups'!$A$3:$D$507,2,FALSE)</f>
        <v>#N/A</v>
      </c>
    </row>
    <row r="134" spans="1:11" ht="30" x14ac:dyDescent="0.25">
      <c r="A134">
        <v>133</v>
      </c>
      <c r="B134" s="71" t="s">
        <v>391</v>
      </c>
      <c r="C134" s="55" t="str">
        <f t="shared" si="10"/>
        <v>(AMSFQ011) Six Sigma Black Belt (CSSBB)</v>
      </c>
      <c r="D134" s="55" t="s">
        <v>392</v>
      </c>
      <c r="E134" s="54" t="str">
        <f t="shared" si="11"/>
        <v>2</v>
      </c>
      <c r="F134">
        <v>133</v>
      </c>
      <c r="G134" s="67" t="s">
        <v>388</v>
      </c>
      <c r="H134" t="str">
        <f t="shared" si="12"/>
        <v>Yes</v>
      </c>
      <c r="I134" t="str">
        <f t="shared" si="13"/>
        <v>Yes</v>
      </c>
      <c r="J134" t="str">
        <f t="shared" si="14"/>
        <v>Yes</v>
      </c>
      <c r="K134" t="e">
        <f>VLOOKUP(B134,'DOE Codes Lookups'!$A$3:$D$507,2,FALSE)</f>
        <v>#N/A</v>
      </c>
    </row>
    <row r="135" spans="1:11" ht="30" x14ac:dyDescent="0.25">
      <c r="A135">
        <v>134</v>
      </c>
      <c r="B135" s="71" t="s">
        <v>393</v>
      </c>
      <c r="C135" s="55" t="str">
        <f t="shared" si="10"/>
        <v>(AMSFQ012) Six Sigma Green Belt (CSSGB)</v>
      </c>
      <c r="D135" s="55" t="s">
        <v>394</v>
      </c>
      <c r="E135" s="54" t="str">
        <f t="shared" si="11"/>
        <v>2</v>
      </c>
      <c r="F135">
        <v>134</v>
      </c>
      <c r="G135" s="67" t="s">
        <v>388</v>
      </c>
      <c r="H135" t="str">
        <f t="shared" si="12"/>
        <v>Yes</v>
      </c>
      <c r="I135" t="str">
        <f t="shared" si="13"/>
        <v>Yes</v>
      </c>
      <c r="J135" t="str">
        <f t="shared" si="14"/>
        <v>Yes</v>
      </c>
      <c r="K135" t="e">
        <f>VLOOKUP(B135,'DOE Codes Lookups'!$A$3:$D$507,2,FALSE)</f>
        <v>#N/A</v>
      </c>
    </row>
    <row r="136" spans="1:11" ht="30" x14ac:dyDescent="0.25">
      <c r="A136">
        <v>135</v>
      </c>
      <c r="B136" s="71" t="s">
        <v>3597</v>
      </c>
      <c r="C136" s="55" t="str">
        <f t="shared" si="10"/>
        <v>(AMSFQ013) Software Quality Engineer (CSQE)</v>
      </c>
      <c r="D136" s="55" t="s">
        <v>3598</v>
      </c>
      <c r="E136" s="54" t="str">
        <f t="shared" si="11"/>
        <v>1</v>
      </c>
      <c r="F136">
        <v>135</v>
      </c>
      <c r="G136" s="67" t="s">
        <v>388</v>
      </c>
      <c r="H136" t="str">
        <f t="shared" si="12"/>
        <v>No</v>
      </c>
      <c r="I136" t="str">
        <f t="shared" si="13"/>
        <v>No</v>
      </c>
      <c r="J136" t="str">
        <f t="shared" si="14"/>
        <v>No</v>
      </c>
      <c r="K136" t="e">
        <f>VLOOKUP(B136,'DOE Codes Lookups'!$A$3:$D$507,2,FALSE)</f>
        <v>#N/A</v>
      </c>
    </row>
    <row r="137" spans="1:11" ht="30" x14ac:dyDescent="0.25">
      <c r="A137">
        <v>136</v>
      </c>
      <c r="B137" s="71" t="s">
        <v>3875</v>
      </c>
      <c r="C137" s="55" t="str">
        <f t="shared" si="10"/>
        <v>(AMSFQ014) Six Sigma Yellow Belt (CSSYB)</v>
      </c>
      <c r="D137" s="55" t="s">
        <v>3876</v>
      </c>
      <c r="E137" s="54" t="str">
        <f t="shared" si="11"/>
        <v>1</v>
      </c>
      <c r="F137">
        <v>136</v>
      </c>
      <c r="G137" s="67" t="s">
        <v>388</v>
      </c>
      <c r="H137" t="str">
        <f t="shared" si="12"/>
        <v>No</v>
      </c>
      <c r="I137" t="str">
        <f t="shared" si="13"/>
        <v>No</v>
      </c>
      <c r="J137" t="str">
        <f t="shared" si="14"/>
        <v>No</v>
      </c>
      <c r="K137" t="e">
        <f>VLOOKUP(B137,'DOE Codes Lookups'!$A$3:$D$507,2,FALSE)</f>
        <v>#N/A</v>
      </c>
    </row>
    <row r="138" spans="1:11" ht="30" x14ac:dyDescent="0.25">
      <c r="A138">
        <v>137</v>
      </c>
      <c r="B138" s="71" t="s">
        <v>3180</v>
      </c>
      <c r="C138" s="55" t="str">
        <f t="shared" si="10"/>
        <v>(AMSPE001) Certified Professional Estimator (CPE)</v>
      </c>
      <c r="D138" s="55" t="s">
        <v>3181</v>
      </c>
      <c r="E138" s="54" t="str">
        <f t="shared" si="11"/>
        <v>1</v>
      </c>
      <c r="F138">
        <v>137</v>
      </c>
      <c r="G138" s="67" t="s">
        <v>4019</v>
      </c>
      <c r="H138" t="str">
        <f t="shared" si="12"/>
        <v>No</v>
      </c>
      <c r="I138" t="str">
        <f t="shared" si="13"/>
        <v>No</v>
      </c>
      <c r="J138" t="str">
        <f t="shared" si="14"/>
        <v>No</v>
      </c>
      <c r="K138" t="e">
        <f>VLOOKUP(B138,'DOE Codes Lookups'!$A$3:$D$507,2,FALSE)</f>
        <v>#N/A</v>
      </c>
    </row>
    <row r="139" spans="1:11" ht="30" x14ac:dyDescent="0.25">
      <c r="A139">
        <v>138</v>
      </c>
      <c r="B139" s="71" t="s">
        <v>3182</v>
      </c>
      <c r="C139" s="55" t="str">
        <f t="shared" si="10"/>
        <v>(AMSPT001) Certified EKG Technician, (CET)</v>
      </c>
      <c r="D139" s="55" t="s">
        <v>3183</v>
      </c>
      <c r="E139" s="54" t="str">
        <f t="shared" si="11"/>
        <v>1</v>
      </c>
      <c r="F139">
        <v>138</v>
      </c>
      <c r="G139" s="67" t="s">
        <v>397</v>
      </c>
      <c r="H139" t="str">
        <f t="shared" si="12"/>
        <v>No</v>
      </c>
      <c r="I139" t="str">
        <f t="shared" si="13"/>
        <v>No</v>
      </c>
      <c r="J139" t="str">
        <f t="shared" si="14"/>
        <v>No</v>
      </c>
      <c r="K139" t="e">
        <f>VLOOKUP(B139,'DOE Codes Lookups'!$A$3:$D$507,2,FALSE)</f>
        <v>#N/A</v>
      </c>
    </row>
    <row r="140" spans="1:11" ht="30" x14ac:dyDescent="0.25">
      <c r="A140">
        <v>139</v>
      </c>
      <c r="B140" s="71" t="s">
        <v>395</v>
      </c>
      <c r="C140" s="55" t="str">
        <f t="shared" si="10"/>
        <v>(AMSPT002) Certified Phlebotomy Technician</v>
      </c>
      <c r="D140" s="55" t="s">
        <v>396</v>
      </c>
      <c r="E140" s="54" t="str">
        <f t="shared" si="11"/>
        <v>1</v>
      </c>
      <c r="F140">
        <v>139</v>
      </c>
      <c r="G140" s="67" t="s">
        <v>397</v>
      </c>
      <c r="H140" t="str">
        <f t="shared" si="12"/>
        <v>No</v>
      </c>
      <c r="I140" t="str">
        <f t="shared" si="13"/>
        <v>No</v>
      </c>
      <c r="J140" t="str">
        <f t="shared" si="14"/>
        <v>No</v>
      </c>
      <c r="K140" t="e">
        <f>VLOOKUP(B140,'DOE Codes Lookups'!$A$3:$D$507,2,FALSE)</f>
        <v>#N/A</v>
      </c>
    </row>
    <row r="141" spans="1:11" ht="30" x14ac:dyDescent="0.25">
      <c r="A141">
        <v>140</v>
      </c>
      <c r="B141" s="71" t="s">
        <v>3184</v>
      </c>
      <c r="C141" s="55" t="str">
        <f t="shared" si="10"/>
        <v>(AMSTL002) Certified in Transportation and Logistics (CTL)</v>
      </c>
      <c r="D141" s="55" t="s">
        <v>3185</v>
      </c>
      <c r="E141" s="54" t="str">
        <f t="shared" si="11"/>
        <v>1</v>
      </c>
      <c r="F141">
        <v>140</v>
      </c>
      <c r="G141" s="67" t="s">
        <v>4021</v>
      </c>
      <c r="H141" t="str">
        <f t="shared" si="12"/>
        <v>No</v>
      </c>
      <c r="I141" t="str">
        <f t="shared" si="13"/>
        <v>No</v>
      </c>
      <c r="J141" t="str">
        <f t="shared" si="14"/>
        <v>No</v>
      </c>
      <c r="K141" t="e">
        <f>VLOOKUP(B141,'DOE Codes Lookups'!$A$3:$D$507,2,FALSE)</f>
        <v>#N/A</v>
      </c>
    </row>
    <row r="142" spans="1:11" ht="30" x14ac:dyDescent="0.25">
      <c r="A142">
        <v>141</v>
      </c>
      <c r="B142" s="71" t="s">
        <v>398</v>
      </c>
      <c r="C142" s="55" t="str">
        <f t="shared" si="10"/>
        <v>(AMSTL004) Professional Designation in Supply Chain Management (PLS)</v>
      </c>
      <c r="D142" s="55" t="s">
        <v>399</v>
      </c>
      <c r="E142" s="54" t="str">
        <f t="shared" si="11"/>
        <v>2</v>
      </c>
      <c r="F142">
        <v>141</v>
      </c>
      <c r="G142" s="67" t="s">
        <v>4021</v>
      </c>
      <c r="H142" t="str">
        <f t="shared" si="12"/>
        <v>Yes</v>
      </c>
      <c r="I142" t="str">
        <f t="shared" si="13"/>
        <v>Yes</v>
      </c>
      <c r="J142" t="str">
        <f t="shared" si="14"/>
        <v>Yes</v>
      </c>
      <c r="K142" t="e">
        <f>VLOOKUP(B142,'DOE Codes Lookups'!$A$3:$D$507,2,FALSE)</f>
        <v>#N/A</v>
      </c>
    </row>
    <row r="143" spans="1:11" ht="30" x14ac:dyDescent="0.25">
      <c r="A143">
        <v>142</v>
      </c>
      <c r="B143" s="71" t="s">
        <v>3539</v>
      </c>
      <c r="C143" s="55" t="str">
        <f t="shared" si="10"/>
        <v>(AODCI001) Commercial Diver Certification Card</v>
      </c>
      <c r="D143" s="55" t="s">
        <v>3540</v>
      </c>
      <c r="E143" s="54" t="str">
        <f t="shared" si="11"/>
        <v>1</v>
      </c>
      <c r="F143">
        <v>142</v>
      </c>
      <c r="G143" s="67" t="s">
        <v>4198</v>
      </c>
      <c r="H143" t="str">
        <f t="shared" si="12"/>
        <v>No</v>
      </c>
      <c r="I143" t="str">
        <f t="shared" si="13"/>
        <v>No</v>
      </c>
      <c r="J143" t="str">
        <f t="shared" si="14"/>
        <v>No</v>
      </c>
      <c r="K143" t="e">
        <f>VLOOKUP(B143,'DOE Codes Lookups'!$A$3:$D$507,2,FALSE)</f>
        <v>#N/A</v>
      </c>
    </row>
    <row r="144" spans="1:11" ht="30" x14ac:dyDescent="0.25">
      <c r="A144">
        <v>143</v>
      </c>
      <c r="B144" s="71" t="s">
        <v>3186</v>
      </c>
      <c r="C144" s="55" t="str">
        <f t="shared" si="10"/>
        <v>(APIBM001) Certified Business Manager (CBM)</v>
      </c>
      <c r="D144" s="55" t="s">
        <v>3187</v>
      </c>
      <c r="E144" s="54" t="str">
        <f t="shared" si="11"/>
        <v>1</v>
      </c>
      <c r="F144">
        <v>143</v>
      </c>
      <c r="G144" s="67" t="s">
        <v>4022</v>
      </c>
      <c r="H144" t="str">
        <f t="shared" si="12"/>
        <v>No</v>
      </c>
      <c r="I144" t="str">
        <f t="shared" si="13"/>
        <v>No</v>
      </c>
      <c r="J144" t="str">
        <f t="shared" si="14"/>
        <v>No</v>
      </c>
      <c r="K144" t="e">
        <f>VLOOKUP(B144,'DOE Codes Lookups'!$A$3:$D$507,2,FALSE)</f>
        <v>#N/A</v>
      </c>
    </row>
    <row r="145" spans="1:11" ht="30" x14ac:dyDescent="0.25">
      <c r="A145">
        <v>144</v>
      </c>
      <c r="B145" s="71" t="s">
        <v>401</v>
      </c>
      <c r="C145" s="55" t="str">
        <f t="shared" si="10"/>
        <v>(APICS001) Certified in Logistics, Transportation, and Distribution (CLTD)</v>
      </c>
      <c r="D145" s="55" t="s">
        <v>402</v>
      </c>
      <c r="E145" s="54" t="str">
        <f t="shared" si="11"/>
        <v>2</v>
      </c>
      <c r="F145">
        <v>144</v>
      </c>
      <c r="G145" s="67" t="s">
        <v>400</v>
      </c>
      <c r="H145" t="str">
        <f t="shared" si="12"/>
        <v>Yes</v>
      </c>
      <c r="I145" t="str">
        <f t="shared" si="13"/>
        <v>Yes</v>
      </c>
      <c r="J145" t="str">
        <f t="shared" si="14"/>
        <v>Yes</v>
      </c>
      <c r="K145" t="e">
        <f>VLOOKUP(B145,'DOE Codes Lookups'!$A$3:$D$507,2,FALSE)</f>
        <v>#N/A</v>
      </c>
    </row>
    <row r="146" spans="1:11" ht="30" x14ac:dyDescent="0.25">
      <c r="A146">
        <v>145</v>
      </c>
      <c r="B146" s="71" t="s">
        <v>3488</v>
      </c>
      <c r="C146" s="55" t="str">
        <f t="shared" si="10"/>
        <v>(APPLE007) Apple Certified Pro (ACP) - Aperture</v>
      </c>
      <c r="D146" s="55" t="s">
        <v>3489</v>
      </c>
      <c r="E146" s="54" t="str">
        <f t="shared" si="11"/>
        <v>1</v>
      </c>
      <c r="F146">
        <v>145</v>
      </c>
      <c r="G146" s="67" t="s">
        <v>403</v>
      </c>
      <c r="H146" t="str">
        <f t="shared" si="12"/>
        <v>No</v>
      </c>
      <c r="I146" t="str">
        <f t="shared" si="13"/>
        <v>No</v>
      </c>
      <c r="J146" t="str">
        <f t="shared" si="14"/>
        <v>No</v>
      </c>
      <c r="K146" t="e">
        <f>VLOOKUP(B146,'DOE Codes Lookups'!$A$3:$D$507,2,FALSE)</f>
        <v>#N/A</v>
      </c>
    </row>
    <row r="147" spans="1:11" ht="30" x14ac:dyDescent="0.25">
      <c r="A147">
        <v>146</v>
      </c>
      <c r="B147" s="71" t="s">
        <v>404</v>
      </c>
      <c r="C147" s="55" t="str">
        <f t="shared" si="10"/>
        <v>(APPLE020) Apple Certified Pro (ACP) - Final Cut Pro X</v>
      </c>
      <c r="D147" s="55" t="s">
        <v>405</v>
      </c>
      <c r="E147" s="54" t="str">
        <f t="shared" si="11"/>
        <v>1</v>
      </c>
      <c r="F147">
        <v>146</v>
      </c>
      <c r="G147" s="67" t="s">
        <v>403</v>
      </c>
      <c r="H147" t="str">
        <f t="shared" si="12"/>
        <v>No</v>
      </c>
      <c r="I147" t="str">
        <f t="shared" si="13"/>
        <v>No</v>
      </c>
      <c r="J147" t="str">
        <f t="shared" si="14"/>
        <v>No</v>
      </c>
      <c r="K147" t="e">
        <f>VLOOKUP(B147,'DOE Codes Lookups'!$A$3:$D$507,2,FALSE)</f>
        <v>#N/A</v>
      </c>
    </row>
    <row r="148" spans="1:11" ht="30" x14ac:dyDescent="0.25">
      <c r="A148">
        <v>147</v>
      </c>
      <c r="B148" s="71" t="s">
        <v>406</v>
      </c>
      <c r="C148" s="55" t="str">
        <f t="shared" si="10"/>
        <v>(APPLE021) Apple App Development with Swift Certification Level 1</v>
      </c>
      <c r="D148" s="55" t="s">
        <v>407</v>
      </c>
      <c r="E148" s="54" t="str">
        <f t="shared" si="11"/>
        <v>1</v>
      </c>
      <c r="F148">
        <v>147</v>
      </c>
      <c r="G148" s="67" t="s">
        <v>403</v>
      </c>
      <c r="H148" t="str">
        <f t="shared" si="12"/>
        <v>No</v>
      </c>
      <c r="I148" t="str">
        <f t="shared" si="13"/>
        <v>No</v>
      </c>
      <c r="J148" t="str">
        <f t="shared" si="14"/>
        <v>No</v>
      </c>
      <c r="K148" t="e">
        <f>VLOOKUP(B148,'DOE Codes Lookups'!$A$3:$D$507,2,FALSE)</f>
        <v>#N/A</v>
      </c>
    </row>
    <row r="149" spans="1:11" ht="30" x14ac:dyDescent="0.25">
      <c r="A149">
        <v>148</v>
      </c>
      <c r="B149" s="71" t="s">
        <v>408</v>
      </c>
      <c r="C149" s="55" t="str">
        <f t="shared" si="10"/>
        <v>(APSCO001) Emergency Medical Dispatcher</v>
      </c>
      <c r="D149" s="55" t="s">
        <v>409</v>
      </c>
      <c r="E149" s="54" t="str">
        <f t="shared" si="11"/>
        <v>1</v>
      </c>
      <c r="F149">
        <v>148</v>
      </c>
      <c r="G149" s="67" t="s">
        <v>410</v>
      </c>
      <c r="H149" t="str">
        <f t="shared" si="12"/>
        <v>No</v>
      </c>
      <c r="I149" t="str">
        <f t="shared" si="13"/>
        <v>No</v>
      </c>
      <c r="J149" t="str">
        <f t="shared" si="14"/>
        <v>No</v>
      </c>
      <c r="K149" t="e">
        <f>VLOOKUP(B149,'DOE Codes Lookups'!$A$3:$D$507,2,FALSE)</f>
        <v>#N/A</v>
      </c>
    </row>
    <row r="150" spans="1:11" ht="30" x14ac:dyDescent="0.25">
      <c r="A150">
        <v>149</v>
      </c>
      <c r="B150" s="71" t="s">
        <v>3188</v>
      </c>
      <c r="C150" s="55" t="str">
        <f t="shared" si="10"/>
        <v>(APSOC001) Certified Purchasing Professional (CPP)</v>
      </c>
      <c r="D150" s="55" t="s">
        <v>3189</v>
      </c>
      <c r="E150" s="54" t="str">
        <f t="shared" si="11"/>
        <v>1</v>
      </c>
      <c r="F150">
        <v>149</v>
      </c>
      <c r="G150" s="67" t="s">
        <v>4024</v>
      </c>
      <c r="H150" t="str">
        <f t="shared" si="12"/>
        <v>No</v>
      </c>
      <c r="I150" t="str">
        <f t="shared" si="13"/>
        <v>No</v>
      </c>
      <c r="J150" t="str">
        <f t="shared" si="14"/>
        <v>No</v>
      </c>
      <c r="K150" t="e">
        <f>VLOOKUP(B150,'DOE Codes Lookups'!$A$3:$D$507,2,FALSE)</f>
        <v>#N/A</v>
      </c>
    </row>
    <row r="151" spans="1:11" ht="30" x14ac:dyDescent="0.25">
      <c r="A151">
        <v>150</v>
      </c>
      <c r="B151" s="71" t="s">
        <v>411</v>
      </c>
      <c r="C151" s="55" t="str">
        <f t="shared" si="10"/>
        <v>(ARDMS001) Registered Diagnostic Cardiac Sonographer (RDCS)</v>
      </c>
      <c r="D151" s="55" t="s">
        <v>412</v>
      </c>
      <c r="E151" s="54" t="str">
        <f t="shared" si="11"/>
        <v>4</v>
      </c>
      <c r="F151">
        <v>150</v>
      </c>
      <c r="G151" s="67" t="s">
        <v>413</v>
      </c>
      <c r="H151" t="str">
        <f t="shared" si="12"/>
        <v>Yes</v>
      </c>
      <c r="I151" t="str">
        <f t="shared" si="13"/>
        <v>No</v>
      </c>
      <c r="J151" t="str">
        <f t="shared" si="14"/>
        <v>Yes</v>
      </c>
      <c r="K151" t="e">
        <f>VLOOKUP(B151,'DOE Codes Lookups'!$A$3:$D$507,2,FALSE)</f>
        <v>#N/A</v>
      </c>
    </row>
    <row r="152" spans="1:11" ht="30" x14ac:dyDescent="0.25">
      <c r="A152">
        <v>151</v>
      </c>
      <c r="B152" s="71" t="s">
        <v>414</v>
      </c>
      <c r="C152" s="55" t="str">
        <f t="shared" si="10"/>
        <v>(ARDMS002) Registered Diagnostic Medical Sonographer (RDMS)</v>
      </c>
      <c r="D152" s="55" t="s">
        <v>415</v>
      </c>
      <c r="E152" s="54" t="str">
        <f t="shared" si="11"/>
        <v>4</v>
      </c>
      <c r="F152">
        <v>151</v>
      </c>
      <c r="G152" s="67" t="s">
        <v>413</v>
      </c>
      <c r="H152" t="str">
        <f t="shared" si="12"/>
        <v>Yes</v>
      </c>
      <c r="I152" t="str">
        <f t="shared" si="13"/>
        <v>No</v>
      </c>
      <c r="J152" t="str">
        <f t="shared" si="14"/>
        <v>Yes</v>
      </c>
      <c r="K152" t="e">
        <f>VLOOKUP(B152,'DOE Codes Lookups'!$A$3:$D$507,2,FALSE)</f>
        <v>#N/A</v>
      </c>
    </row>
    <row r="153" spans="1:11" ht="30" x14ac:dyDescent="0.25">
      <c r="A153">
        <v>152</v>
      </c>
      <c r="B153" s="71" t="s">
        <v>416</v>
      </c>
      <c r="C153" s="55" t="str">
        <f t="shared" si="10"/>
        <v>(ARDMS003) Registered Vascular Technologist</v>
      </c>
      <c r="D153" s="55" t="s">
        <v>417</v>
      </c>
      <c r="E153" s="54" t="str">
        <f t="shared" si="11"/>
        <v>4</v>
      </c>
      <c r="F153">
        <v>152</v>
      </c>
      <c r="G153" s="67" t="s">
        <v>413</v>
      </c>
      <c r="H153" t="str">
        <f t="shared" si="12"/>
        <v>Yes</v>
      </c>
      <c r="I153" t="str">
        <f t="shared" si="13"/>
        <v>No</v>
      </c>
      <c r="J153" t="str">
        <f t="shared" si="14"/>
        <v>Yes</v>
      </c>
      <c r="K153" t="e">
        <f>VLOOKUP(B153,'DOE Codes Lookups'!$A$3:$D$507,2,FALSE)</f>
        <v>#N/A</v>
      </c>
    </row>
    <row r="154" spans="1:11" ht="30" x14ac:dyDescent="0.25">
      <c r="A154">
        <v>153</v>
      </c>
      <c r="B154" s="71" t="s">
        <v>3651</v>
      </c>
      <c r="C154" s="55" t="str">
        <f t="shared" si="10"/>
        <v>(ASATT001) Anesthesia Technician</v>
      </c>
      <c r="D154" s="55" t="s">
        <v>3652</v>
      </c>
      <c r="E154" s="54" t="str">
        <f t="shared" si="11"/>
        <v>1</v>
      </c>
      <c r="F154">
        <v>153</v>
      </c>
      <c r="G154" s="67" t="s">
        <v>4218</v>
      </c>
      <c r="H154" t="str">
        <f t="shared" si="12"/>
        <v>No</v>
      </c>
      <c r="I154" t="str">
        <f t="shared" si="13"/>
        <v>No</v>
      </c>
      <c r="J154" t="str">
        <f t="shared" si="14"/>
        <v>No</v>
      </c>
      <c r="K154" t="e">
        <f>VLOOKUP(B154,'DOE Codes Lookups'!$A$3:$D$507,2,FALSE)</f>
        <v>#N/A</v>
      </c>
    </row>
    <row r="155" spans="1:11" ht="30" x14ac:dyDescent="0.25">
      <c r="A155">
        <v>154</v>
      </c>
      <c r="B155" s="71" t="s">
        <v>3190</v>
      </c>
      <c r="C155" s="55" t="str">
        <f t="shared" si="10"/>
        <v>(ASFMA001) Accredited Rural Appraiser (ARA)</v>
      </c>
      <c r="D155" s="55" t="s">
        <v>3191</v>
      </c>
      <c r="E155" s="54" t="str">
        <f t="shared" si="11"/>
        <v>1</v>
      </c>
      <c r="F155">
        <v>154</v>
      </c>
      <c r="G155" s="67" t="s">
        <v>4026</v>
      </c>
      <c r="H155" t="str">
        <f t="shared" si="12"/>
        <v>No</v>
      </c>
      <c r="I155" t="str">
        <f t="shared" si="13"/>
        <v>No</v>
      </c>
      <c r="J155" t="str">
        <f t="shared" si="14"/>
        <v>No</v>
      </c>
      <c r="K155" t="e">
        <f>VLOOKUP(B155,'DOE Codes Lookups'!$A$3:$D$507,2,FALSE)</f>
        <v>#N/A</v>
      </c>
    </row>
    <row r="156" spans="1:11" ht="30" x14ac:dyDescent="0.25">
      <c r="A156">
        <v>155</v>
      </c>
      <c r="B156" s="71" t="s">
        <v>3663</v>
      </c>
      <c r="C156" s="55" t="str">
        <f t="shared" si="10"/>
        <v>(ASINS001) Professional Certified Investigator</v>
      </c>
      <c r="D156" s="55" t="s">
        <v>3664</v>
      </c>
      <c r="E156" s="54" t="str">
        <f t="shared" si="11"/>
        <v>1</v>
      </c>
      <c r="F156">
        <v>155</v>
      </c>
      <c r="G156" s="67" t="s">
        <v>4224</v>
      </c>
      <c r="H156" t="str">
        <f t="shared" si="12"/>
        <v>No</v>
      </c>
      <c r="I156" t="str">
        <f t="shared" si="13"/>
        <v>No</v>
      </c>
      <c r="J156" t="str">
        <f t="shared" si="14"/>
        <v>No</v>
      </c>
      <c r="K156" t="e">
        <f>VLOOKUP(B156,'DOE Codes Lookups'!$A$3:$D$507,2,FALSE)</f>
        <v>#N/A</v>
      </c>
    </row>
    <row r="157" spans="1:11" ht="30" x14ac:dyDescent="0.25">
      <c r="A157">
        <v>156</v>
      </c>
      <c r="B157" s="71" t="s">
        <v>3515</v>
      </c>
      <c r="C157" s="55" t="str">
        <f t="shared" si="10"/>
        <v>(ASNDT001) Non-Destructive Testing (NDT) Certificate</v>
      </c>
      <c r="D157" s="55" t="s">
        <v>3516</v>
      </c>
      <c r="E157" s="54" t="str">
        <f t="shared" si="11"/>
        <v>1</v>
      </c>
      <c r="F157">
        <v>156</v>
      </c>
      <c r="G157" s="67" t="s">
        <v>4192</v>
      </c>
      <c r="H157" t="str">
        <f t="shared" si="12"/>
        <v>No</v>
      </c>
      <c r="I157" t="str">
        <f t="shared" si="13"/>
        <v>No</v>
      </c>
      <c r="J157" t="str">
        <f t="shared" si="14"/>
        <v>No</v>
      </c>
      <c r="K157" t="e">
        <f>VLOOKUP(B157,'DOE Codes Lookups'!$A$3:$D$507,2,FALSE)</f>
        <v>#N/A</v>
      </c>
    </row>
    <row r="158" spans="1:11" ht="30" x14ac:dyDescent="0.25">
      <c r="A158">
        <v>157</v>
      </c>
      <c r="B158" s="71" t="s">
        <v>3625</v>
      </c>
      <c r="C158" s="55" t="str">
        <f t="shared" si="10"/>
        <v>(ASNDT002) NDT Certificate Electro-magnetic Testing (ET) - Level III</v>
      </c>
      <c r="D158" s="55" t="s">
        <v>3626</v>
      </c>
      <c r="E158" s="54" t="str">
        <f t="shared" si="11"/>
        <v>1</v>
      </c>
      <c r="F158">
        <v>157</v>
      </c>
      <c r="G158" s="67" t="s">
        <v>4192</v>
      </c>
      <c r="H158" t="str">
        <f t="shared" si="12"/>
        <v>No</v>
      </c>
      <c r="I158" t="str">
        <f t="shared" si="13"/>
        <v>No</v>
      </c>
      <c r="J158" t="str">
        <f t="shared" si="14"/>
        <v>No</v>
      </c>
      <c r="K158" t="e">
        <f>VLOOKUP(B158,'DOE Codes Lookups'!$A$3:$D$507,2,FALSE)</f>
        <v>#N/A</v>
      </c>
    </row>
    <row r="159" spans="1:11" ht="30" x14ac:dyDescent="0.25">
      <c r="A159">
        <v>158</v>
      </c>
      <c r="B159" s="71" t="s">
        <v>3627</v>
      </c>
      <c r="C159" s="55" t="str">
        <f t="shared" si="10"/>
        <v>(ASNDT003) NDT Certificate Liquid Penetrant (PT) - Level II</v>
      </c>
      <c r="D159" s="55" t="s">
        <v>3628</v>
      </c>
      <c r="E159" s="54" t="str">
        <f t="shared" si="11"/>
        <v>1</v>
      </c>
      <c r="F159">
        <v>158</v>
      </c>
      <c r="G159" s="67" t="s">
        <v>4192</v>
      </c>
      <c r="H159" t="str">
        <f t="shared" si="12"/>
        <v>No</v>
      </c>
      <c r="I159" t="str">
        <f t="shared" si="13"/>
        <v>No</v>
      </c>
      <c r="J159" t="str">
        <f t="shared" si="14"/>
        <v>No</v>
      </c>
      <c r="K159" t="e">
        <f>VLOOKUP(B159,'DOE Codes Lookups'!$A$3:$D$507,2,FALSE)</f>
        <v>#N/A</v>
      </c>
    </row>
    <row r="160" spans="1:11" ht="30" x14ac:dyDescent="0.25">
      <c r="A160">
        <v>159</v>
      </c>
      <c r="B160" s="71" t="s">
        <v>3629</v>
      </c>
      <c r="C160" s="55" t="str">
        <f t="shared" si="10"/>
        <v>(ASNDT004) NDT Certificate Liquid Penetrant (PT) - Level III</v>
      </c>
      <c r="D160" s="55" t="s">
        <v>3630</v>
      </c>
      <c r="E160" s="54" t="str">
        <f t="shared" si="11"/>
        <v>1</v>
      </c>
      <c r="F160">
        <v>159</v>
      </c>
      <c r="G160" s="67" t="s">
        <v>4192</v>
      </c>
      <c r="H160" t="str">
        <f t="shared" si="12"/>
        <v>No</v>
      </c>
      <c r="I160" t="str">
        <f t="shared" si="13"/>
        <v>No</v>
      </c>
      <c r="J160" t="str">
        <f t="shared" si="14"/>
        <v>No</v>
      </c>
      <c r="K160" t="e">
        <f>VLOOKUP(B160,'DOE Codes Lookups'!$A$3:$D$507,2,FALSE)</f>
        <v>#N/A</v>
      </c>
    </row>
    <row r="161" spans="1:11" ht="30" x14ac:dyDescent="0.25">
      <c r="A161">
        <v>160</v>
      </c>
      <c r="B161" s="71" t="s">
        <v>3631</v>
      </c>
      <c r="C161" s="55" t="str">
        <f t="shared" si="10"/>
        <v>(ASNDT005) NDT Certificate Magnetic Particle Testing (MT) - Level II</v>
      </c>
      <c r="D161" s="55" t="s">
        <v>3632</v>
      </c>
      <c r="E161" s="54" t="str">
        <f t="shared" si="11"/>
        <v>1</v>
      </c>
      <c r="F161">
        <v>160</v>
      </c>
      <c r="G161" s="67" t="s">
        <v>4192</v>
      </c>
      <c r="H161" t="str">
        <f t="shared" si="12"/>
        <v>No</v>
      </c>
      <c r="I161" t="str">
        <f t="shared" si="13"/>
        <v>No</v>
      </c>
      <c r="J161" t="str">
        <f t="shared" si="14"/>
        <v>No</v>
      </c>
      <c r="K161" t="e">
        <f>VLOOKUP(B161,'DOE Codes Lookups'!$A$3:$D$507,2,FALSE)</f>
        <v>#N/A</v>
      </c>
    </row>
    <row r="162" spans="1:11" ht="30" x14ac:dyDescent="0.25">
      <c r="A162">
        <v>161</v>
      </c>
      <c r="B162" s="71" t="s">
        <v>3633</v>
      </c>
      <c r="C162" s="55" t="str">
        <f t="shared" si="10"/>
        <v>(ASNDT006) NDT Certificate Magnetic Particle Testing (MT) - Level III</v>
      </c>
      <c r="D162" s="55" t="s">
        <v>3634</v>
      </c>
      <c r="E162" s="54" t="str">
        <f t="shared" si="11"/>
        <v>1</v>
      </c>
      <c r="F162">
        <v>161</v>
      </c>
      <c r="G162" s="67" t="s">
        <v>4192</v>
      </c>
      <c r="H162" t="str">
        <f t="shared" si="12"/>
        <v>No</v>
      </c>
      <c r="I162" t="str">
        <f t="shared" si="13"/>
        <v>No</v>
      </c>
      <c r="J162" t="str">
        <f t="shared" si="14"/>
        <v>No</v>
      </c>
      <c r="K162" t="e">
        <f>VLOOKUP(B162,'DOE Codes Lookups'!$A$3:$D$507,2,FALSE)</f>
        <v>#N/A</v>
      </c>
    </row>
    <row r="163" spans="1:11" ht="30" x14ac:dyDescent="0.25">
      <c r="A163">
        <v>162</v>
      </c>
      <c r="B163" s="71" t="s">
        <v>3635</v>
      </c>
      <c r="C163" s="55" t="str">
        <f t="shared" si="10"/>
        <v>(ASNDT007) NDT Certificate Radiographic Testing (RT) - Level II</v>
      </c>
      <c r="D163" s="55" t="s">
        <v>3636</v>
      </c>
      <c r="E163" s="54" t="str">
        <f t="shared" si="11"/>
        <v>1</v>
      </c>
      <c r="F163">
        <v>162</v>
      </c>
      <c r="G163" s="67" t="s">
        <v>4192</v>
      </c>
      <c r="H163" t="str">
        <f t="shared" si="12"/>
        <v>No</v>
      </c>
      <c r="I163" t="str">
        <f t="shared" si="13"/>
        <v>No</v>
      </c>
      <c r="J163" t="str">
        <f t="shared" si="14"/>
        <v>No</v>
      </c>
      <c r="K163" t="e">
        <f>VLOOKUP(B163,'DOE Codes Lookups'!$A$3:$D$507,2,FALSE)</f>
        <v>#N/A</v>
      </c>
    </row>
    <row r="164" spans="1:11" ht="30" x14ac:dyDescent="0.25">
      <c r="A164">
        <v>163</v>
      </c>
      <c r="B164" s="71" t="s">
        <v>3637</v>
      </c>
      <c r="C164" s="55" t="str">
        <f t="shared" si="10"/>
        <v>(ASNDT008) NDT Certificate Radiographic Testing (RT) - Level III</v>
      </c>
      <c r="D164" s="55" t="s">
        <v>3638</v>
      </c>
      <c r="E164" s="54" t="str">
        <f t="shared" si="11"/>
        <v>1</v>
      </c>
      <c r="F164">
        <v>163</v>
      </c>
      <c r="G164" s="67" t="s">
        <v>4192</v>
      </c>
      <c r="H164" t="str">
        <f t="shared" si="12"/>
        <v>No</v>
      </c>
      <c r="I164" t="str">
        <f t="shared" si="13"/>
        <v>No</v>
      </c>
      <c r="J164" t="str">
        <f t="shared" si="14"/>
        <v>No</v>
      </c>
      <c r="K164" t="e">
        <f>VLOOKUP(B164,'DOE Codes Lookups'!$A$3:$D$507,2,FALSE)</f>
        <v>#N/A</v>
      </c>
    </row>
    <row r="165" spans="1:11" ht="30" x14ac:dyDescent="0.25">
      <c r="A165">
        <v>164</v>
      </c>
      <c r="B165" s="71" t="s">
        <v>3639</v>
      </c>
      <c r="C165" s="55" t="str">
        <f t="shared" si="10"/>
        <v>(ASNDT009) NDT Certificate Ultrasonic Testing (UT) - Level II</v>
      </c>
      <c r="D165" s="55" t="s">
        <v>3640</v>
      </c>
      <c r="E165" s="54" t="str">
        <f t="shared" si="11"/>
        <v>1</v>
      </c>
      <c r="F165">
        <v>164</v>
      </c>
      <c r="G165" s="67" t="s">
        <v>4192</v>
      </c>
      <c r="H165" t="str">
        <f t="shared" si="12"/>
        <v>No</v>
      </c>
      <c r="I165" t="str">
        <f t="shared" si="13"/>
        <v>No</v>
      </c>
      <c r="J165" t="str">
        <f t="shared" si="14"/>
        <v>No</v>
      </c>
      <c r="K165" t="e">
        <f>VLOOKUP(B165,'DOE Codes Lookups'!$A$3:$D$507,2,FALSE)</f>
        <v>#N/A</v>
      </c>
    </row>
    <row r="166" spans="1:11" ht="30" x14ac:dyDescent="0.25">
      <c r="A166">
        <v>165</v>
      </c>
      <c r="B166" s="71" t="s">
        <v>3641</v>
      </c>
      <c r="C166" s="55" t="str">
        <f t="shared" si="10"/>
        <v>(ASNDT010) NDT Certificate Ultrasonic Testing (UT) - Level III</v>
      </c>
      <c r="D166" s="55" t="s">
        <v>3642</v>
      </c>
      <c r="E166" s="54" t="str">
        <f t="shared" si="11"/>
        <v>1</v>
      </c>
      <c r="F166">
        <v>165</v>
      </c>
      <c r="G166" s="67" t="s">
        <v>4192</v>
      </c>
      <c r="H166" t="str">
        <f t="shared" si="12"/>
        <v>No</v>
      </c>
      <c r="I166" t="str">
        <f t="shared" si="13"/>
        <v>No</v>
      </c>
      <c r="J166" t="str">
        <f t="shared" si="14"/>
        <v>No</v>
      </c>
      <c r="K166" t="e">
        <f>VLOOKUP(B166,'DOE Codes Lookups'!$A$3:$D$507,2,FALSE)</f>
        <v>#N/A</v>
      </c>
    </row>
    <row r="167" spans="1:11" ht="30" x14ac:dyDescent="0.25">
      <c r="A167">
        <v>166</v>
      </c>
      <c r="B167" s="71" t="s">
        <v>3643</v>
      </c>
      <c r="C167" s="55" t="str">
        <f t="shared" si="10"/>
        <v>(ASNDT011) NDT Certificate Visual Testing (VT) - Level II</v>
      </c>
      <c r="D167" s="55" t="s">
        <v>3644</v>
      </c>
      <c r="E167" s="54" t="str">
        <f t="shared" si="11"/>
        <v>1</v>
      </c>
      <c r="F167">
        <v>166</v>
      </c>
      <c r="G167" s="67" t="s">
        <v>4192</v>
      </c>
      <c r="H167" t="str">
        <f t="shared" si="12"/>
        <v>No</v>
      </c>
      <c r="I167" t="str">
        <f t="shared" si="13"/>
        <v>No</v>
      </c>
      <c r="J167" t="str">
        <f t="shared" si="14"/>
        <v>No</v>
      </c>
      <c r="K167" t="e">
        <f>VLOOKUP(B167,'DOE Codes Lookups'!$A$3:$D$507,2,FALSE)</f>
        <v>#N/A</v>
      </c>
    </row>
    <row r="168" spans="1:11" ht="30" x14ac:dyDescent="0.25">
      <c r="A168">
        <v>167</v>
      </c>
      <c r="B168" s="71" t="s">
        <v>3645</v>
      </c>
      <c r="C168" s="55" t="str">
        <f t="shared" si="10"/>
        <v>(ASNDT012) NDT Certificate Visual Testing (VT) - Level III</v>
      </c>
      <c r="D168" s="55" t="s">
        <v>3646</v>
      </c>
      <c r="E168" s="54" t="str">
        <f t="shared" si="11"/>
        <v>1</v>
      </c>
      <c r="F168">
        <v>167</v>
      </c>
      <c r="G168" s="67" t="s">
        <v>4192</v>
      </c>
      <c r="H168" t="str">
        <f t="shared" si="12"/>
        <v>No</v>
      </c>
      <c r="I168" t="str">
        <f t="shared" si="13"/>
        <v>No</v>
      </c>
      <c r="J168" t="str">
        <f t="shared" si="14"/>
        <v>No</v>
      </c>
      <c r="K168" t="e">
        <f>VLOOKUP(B168,'DOE Codes Lookups'!$A$3:$D$507,2,FALSE)</f>
        <v>#N/A</v>
      </c>
    </row>
    <row r="169" spans="1:11" ht="30" x14ac:dyDescent="0.25">
      <c r="A169">
        <v>168</v>
      </c>
      <c r="B169" s="71" t="s">
        <v>3192</v>
      </c>
      <c r="C169" s="55" t="str">
        <f t="shared" si="10"/>
        <v>(ASTEC001) Certified Surgical Technologist (CST)</v>
      </c>
      <c r="D169" s="55" t="s">
        <v>1175</v>
      </c>
      <c r="E169" s="54" t="str">
        <f t="shared" si="11"/>
        <v>1</v>
      </c>
      <c r="F169">
        <v>168</v>
      </c>
      <c r="G169" s="67" t="s">
        <v>4028</v>
      </c>
      <c r="H169" t="str">
        <f t="shared" si="12"/>
        <v>No</v>
      </c>
      <c r="I169" t="str">
        <f t="shared" si="13"/>
        <v>No</v>
      </c>
      <c r="J169" t="str">
        <f t="shared" si="14"/>
        <v>No</v>
      </c>
      <c r="K169" t="e">
        <f>VLOOKUP(B169,'DOE Codes Lookups'!$A$3:$D$507,2,FALSE)</f>
        <v>#N/A</v>
      </c>
    </row>
    <row r="170" spans="1:11" ht="30" x14ac:dyDescent="0.25">
      <c r="A170">
        <v>169</v>
      </c>
      <c r="B170" s="71" t="s">
        <v>3193</v>
      </c>
      <c r="C170" s="55" t="str">
        <f t="shared" si="10"/>
        <v>(AVAYA001) Avaya Certified Associate (ACA)</v>
      </c>
      <c r="D170" s="55" t="s">
        <v>3194</v>
      </c>
      <c r="E170" s="54" t="str">
        <f t="shared" si="11"/>
        <v>1</v>
      </c>
      <c r="F170">
        <v>169</v>
      </c>
      <c r="G170" s="67" t="s">
        <v>4030</v>
      </c>
      <c r="H170" t="str">
        <f t="shared" si="12"/>
        <v>No</v>
      </c>
      <c r="I170" t="str">
        <f t="shared" si="13"/>
        <v>No</v>
      </c>
      <c r="J170" t="str">
        <f t="shared" si="14"/>
        <v>No</v>
      </c>
      <c r="K170" t="e">
        <f>VLOOKUP(B170,'DOE Codes Lookups'!$A$3:$D$507,2,FALSE)</f>
        <v>#N/A</v>
      </c>
    </row>
    <row r="171" spans="1:11" ht="30" x14ac:dyDescent="0.25">
      <c r="A171">
        <v>170</v>
      </c>
      <c r="B171" s="71" t="s">
        <v>3736</v>
      </c>
      <c r="C171" s="55" t="str">
        <f t="shared" si="10"/>
        <v>(AVIDT001) Avid Media Composer Certified User</v>
      </c>
      <c r="D171" s="55" t="s">
        <v>3737</v>
      </c>
      <c r="E171" s="54" t="str">
        <f t="shared" si="11"/>
        <v>1</v>
      </c>
      <c r="F171">
        <v>170</v>
      </c>
      <c r="G171" s="67" t="s">
        <v>4240</v>
      </c>
      <c r="H171" t="str">
        <f t="shared" si="12"/>
        <v>No</v>
      </c>
      <c r="I171" t="str">
        <f t="shared" si="13"/>
        <v>No</v>
      </c>
      <c r="J171" t="str">
        <f t="shared" si="14"/>
        <v>No</v>
      </c>
      <c r="K171" t="e">
        <f>VLOOKUP(B171,'DOE Codes Lookups'!$A$3:$D$507,2,FALSE)</f>
        <v>#N/A</v>
      </c>
    </row>
    <row r="172" spans="1:11" x14ac:dyDescent="0.25">
      <c r="A172">
        <v>171</v>
      </c>
      <c r="B172" s="71" t="s">
        <v>3943</v>
      </c>
      <c r="C172" s="55" t="str">
        <f t="shared" si="10"/>
        <v>(AVIDT002) Avid Pro Tools Certified User</v>
      </c>
      <c r="D172" s="55" t="s">
        <v>3944</v>
      </c>
      <c r="E172" s="54" t="str">
        <f t="shared" si="11"/>
        <v>1</v>
      </c>
      <c r="F172">
        <v>171</v>
      </c>
      <c r="G172" s="67" t="s">
        <v>4240</v>
      </c>
      <c r="H172" t="str">
        <f t="shared" si="12"/>
        <v>No</v>
      </c>
      <c r="I172" t="str">
        <f t="shared" si="13"/>
        <v>No</v>
      </c>
      <c r="J172" t="str">
        <f t="shared" si="14"/>
        <v>No</v>
      </c>
      <c r="K172" t="e">
        <f>VLOOKUP(B172,'DOE Codes Lookups'!$A$3:$D$507,2,FALSE)</f>
        <v>#N/A</v>
      </c>
    </row>
    <row r="173" spans="1:11" x14ac:dyDescent="0.25">
      <c r="A173">
        <v>172</v>
      </c>
      <c r="B173" s="71" t="s">
        <v>3195</v>
      </c>
      <c r="C173" s="55" t="str">
        <f t="shared" si="10"/>
        <v>(AWELD002) Certified Welding Inspector</v>
      </c>
      <c r="D173" s="55" t="s">
        <v>3196</v>
      </c>
      <c r="E173" s="54" t="str">
        <f t="shared" si="11"/>
        <v>1</v>
      </c>
      <c r="F173">
        <v>172</v>
      </c>
      <c r="G173" s="67" t="s">
        <v>420</v>
      </c>
      <c r="H173" t="str">
        <f t="shared" si="12"/>
        <v>No</v>
      </c>
      <c r="I173" t="str">
        <f t="shared" si="13"/>
        <v>No</v>
      </c>
      <c r="J173" t="str">
        <f t="shared" si="14"/>
        <v>No</v>
      </c>
      <c r="K173" t="e">
        <f>VLOOKUP(B173,'DOE Codes Lookups'!$A$3:$D$507,2,FALSE)</f>
        <v>#N/A</v>
      </c>
    </row>
    <row r="174" spans="1:11" ht="30" x14ac:dyDescent="0.25">
      <c r="A174">
        <v>173</v>
      </c>
      <c r="B174" s="71" t="s">
        <v>418</v>
      </c>
      <c r="C174" s="55" t="str">
        <f t="shared" si="10"/>
        <v>(AWELD003) AWS Certified Welder - FCAW Plate</v>
      </c>
      <c r="D174" s="55" t="s">
        <v>419</v>
      </c>
      <c r="E174" s="54" t="str">
        <f t="shared" si="11"/>
        <v>2</v>
      </c>
      <c r="F174">
        <v>173</v>
      </c>
      <c r="G174" s="67" t="s">
        <v>420</v>
      </c>
      <c r="H174" t="str">
        <f t="shared" si="12"/>
        <v>Yes</v>
      </c>
      <c r="I174" t="str">
        <f t="shared" si="13"/>
        <v>Yes</v>
      </c>
      <c r="J174" t="str">
        <f t="shared" si="14"/>
        <v>Yes</v>
      </c>
      <c r="K174" t="e">
        <f>VLOOKUP(B174,'DOE Codes Lookups'!$A$3:$D$507,2,FALSE)</f>
        <v>#N/A</v>
      </c>
    </row>
    <row r="175" spans="1:11" ht="30" x14ac:dyDescent="0.25">
      <c r="A175">
        <v>174</v>
      </c>
      <c r="B175" s="71" t="s">
        <v>421</v>
      </c>
      <c r="C175" s="55" t="str">
        <f t="shared" si="10"/>
        <v>(AWELD004) AWS Certified Welder - GMAW Plate</v>
      </c>
      <c r="D175" s="55" t="s">
        <v>422</v>
      </c>
      <c r="E175" s="54" t="str">
        <f t="shared" si="11"/>
        <v>2</v>
      </c>
      <c r="F175">
        <v>174</v>
      </c>
      <c r="G175" s="67" t="s">
        <v>420</v>
      </c>
      <c r="H175" t="str">
        <f t="shared" si="12"/>
        <v>Yes</v>
      </c>
      <c r="I175" t="str">
        <f t="shared" si="13"/>
        <v>Yes</v>
      </c>
      <c r="J175" t="str">
        <f t="shared" si="14"/>
        <v>Yes</v>
      </c>
      <c r="K175" t="e">
        <f>VLOOKUP(B175,'DOE Codes Lookups'!$A$3:$D$507,2,FALSE)</f>
        <v>#N/A</v>
      </c>
    </row>
    <row r="176" spans="1:11" ht="30" x14ac:dyDescent="0.25">
      <c r="A176">
        <v>175</v>
      </c>
      <c r="B176" s="71" t="s">
        <v>423</v>
      </c>
      <c r="C176" s="55" t="str">
        <f t="shared" si="10"/>
        <v>(AWELD005) AWS Certified Welder - GTAW Pipe (Carbon Steel)</v>
      </c>
      <c r="D176" s="55" t="s">
        <v>424</v>
      </c>
      <c r="E176" s="54" t="str">
        <f t="shared" si="11"/>
        <v>2</v>
      </c>
      <c r="F176">
        <v>175</v>
      </c>
      <c r="G176" s="67" t="s">
        <v>420</v>
      </c>
      <c r="H176" t="str">
        <f t="shared" si="12"/>
        <v>Yes</v>
      </c>
      <c r="I176" t="str">
        <f t="shared" si="13"/>
        <v>Yes</v>
      </c>
      <c r="J176" t="str">
        <f t="shared" si="14"/>
        <v>Yes</v>
      </c>
      <c r="K176" t="e">
        <f>VLOOKUP(B176,'DOE Codes Lookups'!$A$3:$D$507,2,FALSE)</f>
        <v>#N/A</v>
      </c>
    </row>
    <row r="177" spans="1:11" ht="45" x14ac:dyDescent="0.25">
      <c r="A177">
        <v>176</v>
      </c>
      <c r="B177" s="71" t="s">
        <v>425</v>
      </c>
      <c r="C177" s="55" t="str">
        <f t="shared" si="10"/>
        <v>(AWELD006) AWS Certified Welder - GTAW Pipe (Stainless Steel to Carbon Steel)</v>
      </c>
      <c r="D177" s="55" t="s">
        <v>426</v>
      </c>
      <c r="E177" s="54" t="str">
        <f t="shared" si="11"/>
        <v>2</v>
      </c>
      <c r="F177">
        <v>176</v>
      </c>
      <c r="G177" s="67" t="s">
        <v>420</v>
      </c>
      <c r="H177" t="str">
        <f t="shared" si="12"/>
        <v>Yes</v>
      </c>
      <c r="I177" t="str">
        <f t="shared" si="13"/>
        <v>Yes</v>
      </c>
      <c r="J177" t="str">
        <f t="shared" si="14"/>
        <v>Yes</v>
      </c>
      <c r="K177" t="e">
        <f>VLOOKUP(B177,'DOE Codes Lookups'!$A$3:$D$507,2,FALSE)</f>
        <v>#N/A</v>
      </c>
    </row>
    <row r="178" spans="1:11" ht="30" x14ac:dyDescent="0.25">
      <c r="A178">
        <v>177</v>
      </c>
      <c r="B178" s="71" t="s">
        <v>427</v>
      </c>
      <c r="C178" s="55" t="str">
        <f t="shared" si="10"/>
        <v>(AWELD007) AWS Certified Welder - GTAW Pipe (Stainless Steel)</v>
      </c>
      <c r="D178" s="55" t="s">
        <v>428</v>
      </c>
      <c r="E178" s="54" t="str">
        <f t="shared" si="11"/>
        <v>2</v>
      </c>
      <c r="F178">
        <v>177</v>
      </c>
      <c r="G178" s="67" t="s">
        <v>420</v>
      </c>
      <c r="H178" t="str">
        <f t="shared" si="12"/>
        <v>Yes</v>
      </c>
      <c r="I178" t="str">
        <f t="shared" si="13"/>
        <v>Yes</v>
      </c>
      <c r="J178" t="str">
        <f t="shared" si="14"/>
        <v>Yes</v>
      </c>
      <c r="K178" t="e">
        <f>VLOOKUP(B178,'DOE Codes Lookups'!$A$3:$D$507,2,FALSE)</f>
        <v>#N/A</v>
      </c>
    </row>
    <row r="179" spans="1:11" ht="30" x14ac:dyDescent="0.25">
      <c r="A179">
        <v>178</v>
      </c>
      <c r="B179" s="71" t="s">
        <v>429</v>
      </c>
      <c r="C179" s="55" t="str">
        <f t="shared" si="10"/>
        <v>(AWELD008) AWS Certified Welder - GTAW Plate</v>
      </c>
      <c r="D179" s="55" t="s">
        <v>430</v>
      </c>
      <c r="E179" s="54" t="str">
        <f t="shared" si="11"/>
        <v>2</v>
      </c>
      <c r="F179">
        <v>178</v>
      </c>
      <c r="G179" s="67" t="s">
        <v>420</v>
      </c>
      <c r="H179" t="str">
        <f t="shared" si="12"/>
        <v>Yes</v>
      </c>
      <c r="I179" t="str">
        <f t="shared" si="13"/>
        <v>Yes</v>
      </c>
      <c r="J179" t="str">
        <f t="shared" si="14"/>
        <v>Yes</v>
      </c>
      <c r="K179" t="e">
        <f>VLOOKUP(B179,'DOE Codes Lookups'!$A$3:$D$507,2,FALSE)</f>
        <v>#N/A</v>
      </c>
    </row>
    <row r="180" spans="1:11" ht="30" x14ac:dyDescent="0.25">
      <c r="A180">
        <v>179</v>
      </c>
      <c r="B180" s="71" t="s">
        <v>431</v>
      </c>
      <c r="C180" s="55" t="str">
        <f t="shared" si="10"/>
        <v>(AWELD009) AWS Certified Welder - GTAW/SMAW Pipe (Carbon Steel)</v>
      </c>
      <c r="D180" s="55" t="s">
        <v>432</v>
      </c>
      <c r="E180" s="54" t="str">
        <f t="shared" si="11"/>
        <v>2</v>
      </c>
      <c r="F180">
        <v>179</v>
      </c>
      <c r="G180" s="67" t="s">
        <v>420</v>
      </c>
      <c r="H180" t="str">
        <f t="shared" si="12"/>
        <v>Yes</v>
      </c>
      <c r="I180" t="str">
        <f t="shared" si="13"/>
        <v>Yes</v>
      </c>
      <c r="J180" t="str">
        <f t="shared" si="14"/>
        <v>Yes</v>
      </c>
      <c r="K180" t="e">
        <f>VLOOKUP(B180,'DOE Codes Lookups'!$A$3:$D$507,2,FALSE)</f>
        <v>#N/A</v>
      </c>
    </row>
    <row r="181" spans="1:11" ht="30" x14ac:dyDescent="0.25">
      <c r="A181">
        <v>180</v>
      </c>
      <c r="B181" s="71" t="s">
        <v>433</v>
      </c>
      <c r="C181" s="55" t="str">
        <f t="shared" si="10"/>
        <v>(AWELD010) AWS Certified Welder - GTAW/SMAW Pipe (Chrome PWHT)</v>
      </c>
      <c r="D181" s="55" t="s">
        <v>434</v>
      </c>
      <c r="E181" s="54" t="str">
        <f t="shared" si="11"/>
        <v>2</v>
      </c>
      <c r="F181">
        <v>180</v>
      </c>
      <c r="G181" s="67" t="s">
        <v>420</v>
      </c>
      <c r="H181" t="str">
        <f t="shared" si="12"/>
        <v>Yes</v>
      </c>
      <c r="I181" t="str">
        <f t="shared" si="13"/>
        <v>Yes</v>
      </c>
      <c r="J181" t="str">
        <f t="shared" si="14"/>
        <v>Yes</v>
      </c>
      <c r="K181" t="e">
        <f>VLOOKUP(B181,'DOE Codes Lookups'!$A$3:$D$507,2,FALSE)</f>
        <v>#N/A</v>
      </c>
    </row>
    <row r="182" spans="1:11" ht="30" x14ac:dyDescent="0.25">
      <c r="A182">
        <v>181</v>
      </c>
      <c r="B182" s="71" t="s">
        <v>435</v>
      </c>
      <c r="C182" s="55" t="str">
        <f t="shared" si="10"/>
        <v>(AWELD011) AWS Certified Welder - SMAW Pipe</v>
      </c>
      <c r="D182" s="55" t="s">
        <v>436</v>
      </c>
      <c r="E182" s="54" t="str">
        <f t="shared" si="11"/>
        <v>2</v>
      </c>
      <c r="F182">
        <v>181</v>
      </c>
      <c r="G182" s="67" t="s">
        <v>420</v>
      </c>
      <c r="H182" t="str">
        <f t="shared" si="12"/>
        <v>Yes</v>
      </c>
      <c r="I182" t="str">
        <f t="shared" si="13"/>
        <v>Yes</v>
      </c>
      <c r="J182" t="str">
        <f t="shared" si="14"/>
        <v>Yes</v>
      </c>
      <c r="K182" t="e">
        <f>VLOOKUP(B182,'DOE Codes Lookups'!$A$3:$D$507,2,FALSE)</f>
        <v>#N/A</v>
      </c>
    </row>
    <row r="183" spans="1:11" ht="30" x14ac:dyDescent="0.25">
      <c r="A183">
        <v>182</v>
      </c>
      <c r="B183" s="71" t="s">
        <v>437</v>
      </c>
      <c r="C183" s="55" t="str">
        <f t="shared" si="10"/>
        <v>(AWELD012) AWS Certified Welder - SMAW Plate</v>
      </c>
      <c r="D183" s="55" t="s">
        <v>438</v>
      </c>
      <c r="E183" s="54" t="str">
        <f t="shared" si="11"/>
        <v>2</v>
      </c>
      <c r="F183">
        <v>182</v>
      </c>
      <c r="G183" s="67" t="s">
        <v>420</v>
      </c>
      <c r="H183" t="str">
        <f t="shared" si="12"/>
        <v>Yes</v>
      </c>
      <c r="I183" t="str">
        <f t="shared" si="13"/>
        <v>Yes</v>
      </c>
      <c r="J183" t="str">
        <f t="shared" si="14"/>
        <v>Yes</v>
      </c>
      <c r="K183" t="e">
        <f>VLOOKUP(B183,'DOE Codes Lookups'!$A$3:$D$507,2,FALSE)</f>
        <v>#N/A</v>
      </c>
    </row>
    <row r="184" spans="1:11" ht="30" x14ac:dyDescent="0.25">
      <c r="A184">
        <v>183</v>
      </c>
      <c r="B184" s="71" t="s">
        <v>3197</v>
      </c>
      <c r="C184" s="55" t="str">
        <f t="shared" si="10"/>
        <v>(BAICC001) Loan Review Certificate Program (LRC)</v>
      </c>
      <c r="D184" s="55" t="s">
        <v>3198</v>
      </c>
      <c r="E184" s="54" t="str">
        <f t="shared" si="11"/>
        <v>1</v>
      </c>
      <c r="F184">
        <v>183</v>
      </c>
      <c r="G184" s="67" t="s">
        <v>4032</v>
      </c>
      <c r="H184" t="str">
        <f t="shared" si="12"/>
        <v>No</v>
      </c>
      <c r="I184" t="str">
        <f t="shared" si="13"/>
        <v>No</v>
      </c>
      <c r="J184" t="str">
        <f t="shared" si="14"/>
        <v>No</v>
      </c>
      <c r="K184" t="e">
        <f>VLOOKUP(B184,'DOE Codes Lookups'!$A$3:$D$507,2,FALSE)</f>
        <v>#N/A</v>
      </c>
    </row>
    <row r="185" spans="1:11" x14ac:dyDescent="0.25">
      <c r="A185">
        <v>184</v>
      </c>
      <c r="B185" s="71" t="s">
        <v>3950</v>
      </c>
      <c r="C185" s="55" t="str">
        <f t="shared" si="10"/>
        <v>(BASFC001) Plant Science Certification</v>
      </c>
      <c r="D185" s="55" t="s">
        <v>3951</v>
      </c>
      <c r="E185" s="54" t="str">
        <f t="shared" si="11"/>
        <v>1</v>
      </c>
      <c r="F185">
        <v>184</v>
      </c>
      <c r="G185" s="67" t="s">
        <v>4279</v>
      </c>
      <c r="H185" t="str">
        <f t="shared" si="12"/>
        <v>No</v>
      </c>
      <c r="I185" t="str">
        <f t="shared" si="13"/>
        <v>No</v>
      </c>
      <c r="J185" t="str">
        <f t="shared" si="14"/>
        <v>No</v>
      </c>
      <c r="K185" t="e">
        <f>VLOOKUP(B185,'DOE Codes Lookups'!$A$3:$D$507,2,FALSE)</f>
        <v>#N/A</v>
      </c>
    </row>
    <row r="186" spans="1:11" ht="30" x14ac:dyDescent="0.25">
      <c r="A186">
        <v>185</v>
      </c>
      <c r="B186" s="71" t="s">
        <v>3199</v>
      </c>
      <c r="C186" s="55" t="str">
        <f t="shared" si="10"/>
        <v>(BICSI001) Commercial Installer, Level 1 Certification</v>
      </c>
      <c r="D186" s="55" t="s">
        <v>3200</v>
      </c>
      <c r="E186" s="54" t="str">
        <f t="shared" si="11"/>
        <v>1</v>
      </c>
      <c r="F186">
        <v>185</v>
      </c>
      <c r="G186" s="67" t="s">
        <v>4034</v>
      </c>
      <c r="H186" t="str">
        <f t="shared" si="12"/>
        <v>No</v>
      </c>
      <c r="I186" t="str">
        <f t="shared" si="13"/>
        <v>No</v>
      </c>
      <c r="J186" t="str">
        <f t="shared" si="14"/>
        <v>No</v>
      </c>
      <c r="K186" t="e">
        <f>VLOOKUP(B186,'DOE Codes Lookups'!$A$3:$D$507,2,FALSE)</f>
        <v>#N/A</v>
      </c>
    </row>
    <row r="187" spans="1:11" ht="30" x14ac:dyDescent="0.25">
      <c r="A187">
        <v>186</v>
      </c>
      <c r="B187" s="71" t="s">
        <v>439</v>
      </c>
      <c r="C187" s="55" t="str">
        <f t="shared" si="10"/>
        <v>(BNENT001) Certified Hemodialysis Technologist/Technician</v>
      </c>
      <c r="D187" s="55" t="s">
        <v>440</v>
      </c>
      <c r="E187" s="54" t="str">
        <f t="shared" si="11"/>
        <v>2</v>
      </c>
      <c r="F187">
        <v>186</v>
      </c>
      <c r="G187" s="67" t="s">
        <v>441</v>
      </c>
      <c r="H187" t="str">
        <f t="shared" si="12"/>
        <v>Yes</v>
      </c>
      <c r="I187" t="str">
        <f t="shared" si="13"/>
        <v>Yes</v>
      </c>
      <c r="J187" t="str">
        <f t="shared" si="14"/>
        <v>Yes</v>
      </c>
      <c r="K187" t="e">
        <f>VLOOKUP(B187,'DOE Codes Lookups'!$A$3:$D$507,2,FALSE)</f>
        <v>#N/A</v>
      </c>
    </row>
    <row r="188" spans="1:11" ht="30" x14ac:dyDescent="0.25">
      <c r="A188">
        <v>187</v>
      </c>
      <c r="B188" s="71" t="s">
        <v>3491</v>
      </c>
      <c r="C188" s="55" t="str">
        <f t="shared" si="10"/>
        <v>(BOAMI001) Facilities Management Certificate (FMC)</v>
      </c>
      <c r="D188" s="55" t="s">
        <v>3492</v>
      </c>
      <c r="E188" s="54" t="str">
        <f t="shared" si="11"/>
        <v>1</v>
      </c>
      <c r="F188">
        <v>187</v>
      </c>
      <c r="G188" s="67" t="s">
        <v>4188</v>
      </c>
      <c r="H188" t="str">
        <f t="shared" si="12"/>
        <v>No</v>
      </c>
      <c r="I188" t="str">
        <f t="shared" si="13"/>
        <v>No</v>
      </c>
      <c r="J188" t="str">
        <f t="shared" si="14"/>
        <v>No</v>
      </c>
      <c r="K188" t="e">
        <f>VLOOKUP(B188,'DOE Codes Lookups'!$A$3:$D$507,2,FALSE)</f>
        <v>#N/A</v>
      </c>
    </row>
    <row r="189" spans="1:11" ht="30" x14ac:dyDescent="0.25">
      <c r="A189">
        <v>188</v>
      </c>
      <c r="B189" s="71" t="s">
        <v>3750</v>
      </c>
      <c r="C189" s="55" t="str">
        <f t="shared" si="10"/>
        <v>(BRWZE001) Responsible Vendor Training Certification</v>
      </c>
      <c r="D189" s="55" t="s">
        <v>3751</v>
      </c>
      <c r="E189" s="54" t="str">
        <f t="shared" si="11"/>
        <v>1</v>
      </c>
      <c r="F189">
        <v>188</v>
      </c>
      <c r="G189" s="67" t="s">
        <v>4248</v>
      </c>
      <c r="H189" t="str">
        <f t="shared" si="12"/>
        <v>No</v>
      </c>
      <c r="I189" t="str">
        <f t="shared" si="13"/>
        <v>No</v>
      </c>
      <c r="J189" t="str">
        <f t="shared" si="14"/>
        <v>No</v>
      </c>
      <c r="K189" t="e">
        <f>VLOOKUP(B189,'DOE Codes Lookups'!$A$3:$D$507,2,FALSE)</f>
        <v>#N/A</v>
      </c>
    </row>
    <row r="190" spans="1:11" ht="30" x14ac:dyDescent="0.25">
      <c r="A190">
        <v>189</v>
      </c>
      <c r="B190" s="71" t="s">
        <v>3649</v>
      </c>
      <c r="C190" s="55" t="str">
        <f t="shared" si="10"/>
        <v>(CARCH001) Chief Architect User Certification</v>
      </c>
      <c r="D190" s="55" t="s">
        <v>3650</v>
      </c>
      <c r="E190" s="54" t="str">
        <f t="shared" si="11"/>
        <v>1</v>
      </c>
      <c r="F190">
        <v>189</v>
      </c>
      <c r="G190" s="67" t="s">
        <v>444</v>
      </c>
      <c r="H190" t="str">
        <f t="shared" si="12"/>
        <v>No</v>
      </c>
      <c r="I190" t="str">
        <f t="shared" si="13"/>
        <v>No</v>
      </c>
      <c r="J190" t="str">
        <f t="shared" si="14"/>
        <v>No</v>
      </c>
      <c r="K190" t="e">
        <f>VLOOKUP(B190,'DOE Codes Lookups'!$A$3:$D$507,2,FALSE)</f>
        <v>#N/A</v>
      </c>
    </row>
    <row r="191" spans="1:11" ht="30" x14ac:dyDescent="0.25">
      <c r="A191">
        <v>190</v>
      </c>
      <c r="B191" s="71" t="s">
        <v>442</v>
      </c>
      <c r="C191" s="55" t="str">
        <f t="shared" si="10"/>
        <v>(CARCH002) Chief Architect Certified Apprentice</v>
      </c>
      <c r="D191" s="55" t="s">
        <v>443</v>
      </c>
      <c r="E191" s="54" t="str">
        <f t="shared" si="11"/>
        <v>1</v>
      </c>
      <c r="F191">
        <v>190</v>
      </c>
      <c r="G191" s="67" t="s">
        <v>444</v>
      </c>
      <c r="H191" t="str">
        <f t="shared" si="12"/>
        <v>No</v>
      </c>
      <c r="I191" t="str">
        <f t="shared" si="13"/>
        <v>No</v>
      </c>
      <c r="J191" t="str">
        <f t="shared" si="14"/>
        <v>No</v>
      </c>
      <c r="K191" t="e">
        <f>VLOOKUP(B191,'DOE Codes Lookups'!$A$3:$D$507,2,FALSE)</f>
        <v>#N/A</v>
      </c>
    </row>
    <row r="192" spans="1:11" ht="30" x14ac:dyDescent="0.25">
      <c r="A192">
        <v>191</v>
      </c>
      <c r="B192" s="71" t="s">
        <v>445</v>
      </c>
      <c r="C192" s="55" t="str">
        <f t="shared" si="10"/>
        <v>(CBFDM001) Certified Dietary Manager (CDM)</v>
      </c>
      <c r="D192" s="55" t="s">
        <v>446</v>
      </c>
      <c r="E192" s="54" t="str">
        <f t="shared" si="11"/>
        <v>1</v>
      </c>
      <c r="F192">
        <v>191</v>
      </c>
      <c r="G192" s="67" t="s">
        <v>447</v>
      </c>
      <c r="H192" t="str">
        <f t="shared" si="12"/>
        <v>No</v>
      </c>
      <c r="I192" t="str">
        <f t="shared" si="13"/>
        <v>No</v>
      </c>
      <c r="J192" t="str">
        <f t="shared" si="14"/>
        <v>No</v>
      </c>
      <c r="K192" t="e">
        <f>VLOOKUP(B192,'DOE Codes Lookups'!$A$3:$D$507,2,FALSE)</f>
        <v>#N/A</v>
      </c>
    </row>
    <row r="193" spans="1:11" ht="30" x14ac:dyDescent="0.25">
      <c r="A193">
        <v>192</v>
      </c>
      <c r="B193" s="71" t="s">
        <v>3547</v>
      </c>
      <c r="C193" s="55" t="str">
        <f t="shared" si="10"/>
        <v>(CBSPD001) Sterile Processing and Distribution Technician</v>
      </c>
      <c r="D193" s="55" t="s">
        <v>3548</v>
      </c>
      <c r="E193" s="54" t="str">
        <f t="shared" si="11"/>
        <v>1</v>
      </c>
      <c r="F193">
        <v>192</v>
      </c>
      <c r="G193" s="67" t="s">
        <v>4200</v>
      </c>
      <c r="H193" t="str">
        <f t="shared" si="12"/>
        <v>No</v>
      </c>
      <c r="I193" t="str">
        <f t="shared" si="13"/>
        <v>No</v>
      </c>
      <c r="J193" t="str">
        <f t="shared" si="14"/>
        <v>No</v>
      </c>
      <c r="K193" t="e">
        <f>VLOOKUP(B193,'DOE Codes Lookups'!$A$3:$D$507,2,FALSE)</f>
        <v>#N/A</v>
      </c>
    </row>
    <row r="194" spans="1:11" ht="30" x14ac:dyDescent="0.25">
      <c r="A194">
        <v>193</v>
      </c>
      <c r="B194" s="71" t="s">
        <v>3201</v>
      </c>
      <c r="C194" s="55" t="str">
        <f t="shared" ref="C194:C257" si="15">CONCATENATE("(",B194,") ",D194)</f>
        <v>(CCHES001) Occupational Health and Safety Technologist (OHST)</v>
      </c>
      <c r="D194" s="55" t="s">
        <v>3202</v>
      </c>
      <c r="E194" s="54" t="str">
        <f t="shared" ref="E194:E257" si="16">IF(H194="no","1",IF(AND(H194="Yes",I194="No",J194="No"),"3",IF(AND(H194="Yes",I194="Yes",J194="Yes"),"2",IF(AND(H194="Yes",I194="Yes",J194="No"),"5",IF(AND(H194="Yes",I194="No",J194="Yes"),"4","0")))))</f>
        <v>1</v>
      </c>
      <c r="F194">
        <v>193</v>
      </c>
      <c r="G194" s="67" t="s">
        <v>4036</v>
      </c>
      <c r="H194" t="str">
        <f t="shared" ref="H194:H257" si="17">IFERROR(VLOOKUP(B194,PSICFL_2021,2,FALSE),"No")</f>
        <v>No</v>
      </c>
      <c r="I194" t="str">
        <f t="shared" ref="I194:I257" si="18">IFERROR(VLOOKUP(B194,PSICFL_2021,5,FALSE),"No")</f>
        <v>No</v>
      </c>
      <c r="J194" t="str">
        <f t="shared" ref="J194:J257" si="19">IFERROR(VLOOKUP(B194,PSICFL_2021,3,FALSE),"No")</f>
        <v>No</v>
      </c>
      <c r="K194" t="e">
        <f>VLOOKUP(B194,'DOE Codes Lookups'!$A$3:$D$507,2,FALSE)</f>
        <v>#N/A</v>
      </c>
    </row>
    <row r="195" spans="1:11" ht="30" x14ac:dyDescent="0.25">
      <c r="A195">
        <v>194</v>
      </c>
      <c r="B195" s="71" t="s">
        <v>3203</v>
      </c>
      <c r="C195" s="55" t="str">
        <f t="shared" si="15"/>
        <v>(CCHES002) Safety Trained Supervisor in Construction (STS Construction)</v>
      </c>
      <c r="D195" s="55" t="s">
        <v>3204</v>
      </c>
      <c r="E195" s="54" t="str">
        <f t="shared" si="16"/>
        <v>1</v>
      </c>
      <c r="F195">
        <v>194</v>
      </c>
      <c r="G195" s="67" t="s">
        <v>4036</v>
      </c>
      <c r="H195" t="str">
        <f t="shared" si="17"/>
        <v>No</v>
      </c>
      <c r="I195" t="str">
        <f t="shared" si="18"/>
        <v>No</v>
      </c>
      <c r="J195" t="str">
        <f t="shared" si="19"/>
        <v>No</v>
      </c>
      <c r="K195" t="e">
        <f>VLOOKUP(B195,'DOE Codes Lookups'!$A$3:$D$507,2,FALSE)</f>
        <v>#N/A</v>
      </c>
    </row>
    <row r="196" spans="1:11" ht="30" x14ac:dyDescent="0.25">
      <c r="A196">
        <v>195</v>
      </c>
      <c r="B196" s="71" t="s">
        <v>3205</v>
      </c>
      <c r="C196" s="55" t="str">
        <f t="shared" si="15"/>
        <v>(CCIAC001) Certified Operations Manager</v>
      </c>
      <c r="D196" s="55" t="s">
        <v>3206</v>
      </c>
      <c r="E196" s="54" t="str">
        <f t="shared" si="16"/>
        <v>1</v>
      </c>
      <c r="F196">
        <v>195</v>
      </c>
      <c r="G196" s="67" t="s">
        <v>4038</v>
      </c>
      <c r="H196" t="str">
        <f t="shared" si="17"/>
        <v>No</v>
      </c>
      <c r="I196" t="str">
        <f t="shared" si="18"/>
        <v>No</v>
      </c>
      <c r="J196" t="str">
        <f t="shared" si="19"/>
        <v>No</v>
      </c>
      <c r="K196" t="e">
        <f>VLOOKUP(B196,'DOE Codes Lookups'!$A$3:$D$507,2,FALSE)</f>
        <v>#N/A</v>
      </c>
    </row>
    <row r="197" spans="1:11" ht="30" x14ac:dyDescent="0.25">
      <c r="A197">
        <v>196</v>
      </c>
      <c r="B197" s="71" t="s">
        <v>3207</v>
      </c>
      <c r="C197" s="55" t="str">
        <f t="shared" si="15"/>
        <v>(CCINS001) Certified Nurse in the Operating Room (CNOR)</v>
      </c>
      <c r="D197" s="55" t="s">
        <v>3208</v>
      </c>
      <c r="E197" s="54" t="str">
        <f t="shared" si="16"/>
        <v>1</v>
      </c>
      <c r="F197">
        <v>196</v>
      </c>
      <c r="G197" s="67" t="s">
        <v>4040</v>
      </c>
      <c r="H197" t="str">
        <f t="shared" si="17"/>
        <v>No</v>
      </c>
      <c r="I197" t="str">
        <f t="shared" si="18"/>
        <v>No</v>
      </c>
      <c r="J197" t="str">
        <f t="shared" si="19"/>
        <v>No</v>
      </c>
      <c r="K197" t="e">
        <f>VLOOKUP(B197,'DOE Codes Lookups'!$A$3:$D$507,2,FALSE)</f>
        <v>#N/A</v>
      </c>
    </row>
    <row r="198" spans="1:11" ht="30" x14ac:dyDescent="0.25">
      <c r="A198">
        <v>197</v>
      </c>
      <c r="B198" s="71" t="s">
        <v>3209</v>
      </c>
      <c r="C198" s="55" t="str">
        <f t="shared" si="15"/>
        <v>(CCINS002) Certified Registered Nurse First Assistant (CRNFA)</v>
      </c>
      <c r="D198" s="55" t="s">
        <v>3210</v>
      </c>
      <c r="E198" s="54" t="str">
        <f t="shared" si="16"/>
        <v>1</v>
      </c>
      <c r="F198">
        <v>197</v>
      </c>
      <c r="G198" s="67" t="s">
        <v>4040</v>
      </c>
      <c r="H198" t="str">
        <f t="shared" si="17"/>
        <v>No</v>
      </c>
      <c r="I198" t="str">
        <f t="shared" si="18"/>
        <v>No</v>
      </c>
      <c r="J198" t="str">
        <f t="shared" si="19"/>
        <v>No</v>
      </c>
      <c r="K198" t="e">
        <f>VLOOKUP(B198,'DOE Codes Lookups'!$A$3:$D$507,2,FALSE)</f>
        <v>#N/A</v>
      </c>
    </row>
    <row r="199" spans="1:11" ht="30" x14ac:dyDescent="0.25">
      <c r="A199">
        <v>198</v>
      </c>
      <c r="B199" s="71" t="s">
        <v>3211</v>
      </c>
      <c r="C199" s="55" t="str">
        <f t="shared" si="15"/>
        <v>(CCINT001) Certified Cardiographic Technician (CCT)</v>
      </c>
      <c r="D199" s="55" t="s">
        <v>3212</v>
      </c>
      <c r="E199" s="54" t="str">
        <f t="shared" si="16"/>
        <v>1</v>
      </c>
      <c r="F199">
        <v>198</v>
      </c>
      <c r="G199" s="67" t="s">
        <v>450</v>
      </c>
      <c r="H199" t="str">
        <f t="shared" si="17"/>
        <v>No</v>
      </c>
      <c r="I199" t="str">
        <f t="shared" si="18"/>
        <v>No</v>
      </c>
      <c r="J199" t="str">
        <f t="shared" si="19"/>
        <v>No</v>
      </c>
      <c r="K199" t="e">
        <f>VLOOKUP(B199,'DOE Codes Lookups'!$A$3:$D$507,2,FALSE)</f>
        <v>#N/A</v>
      </c>
    </row>
    <row r="200" spans="1:11" ht="30" x14ac:dyDescent="0.25">
      <c r="A200">
        <v>199</v>
      </c>
      <c r="B200" s="71" t="s">
        <v>448</v>
      </c>
      <c r="C200" s="55" t="str">
        <f t="shared" si="15"/>
        <v>(CCINT002) Registered Cardiac Sonographer (RCS)</v>
      </c>
      <c r="D200" s="55" t="s">
        <v>449</v>
      </c>
      <c r="E200" s="54" t="str">
        <f t="shared" si="16"/>
        <v>4</v>
      </c>
      <c r="F200">
        <v>199</v>
      </c>
      <c r="G200" s="67" t="s">
        <v>450</v>
      </c>
      <c r="H200" t="str">
        <f t="shared" si="17"/>
        <v>Yes</v>
      </c>
      <c r="I200" t="str">
        <f t="shared" si="18"/>
        <v>No</v>
      </c>
      <c r="J200" t="str">
        <f t="shared" si="19"/>
        <v>Yes</v>
      </c>
      <c r="K200" t="e">
        <f>VLOOKUP(B200,'DOE Codes Lookups'!$A$3:$D$507,2,FALSE)</f>
        <v>#N/A</v>
      </c>
    </row>
    <row r="201" spans="1:11" ht="30" x14ac:dyDescent="0.25">
      <c r="A201">
        <v>200</v>
      </c>
      <c r="B201" s="71" t="s">
        <v>451</v>
      </c>
      <c r="C201" s="55" t="str">
        <f t="shared" si="15"/>
        <v>(CCINT003) Registered Cardiovascular Invasive Specialist</v>
      </c>
      <c r="D201" s="55" t="s">
        <v>452</v>
      </c>
      <c r="E201" s="54" t="str">
        <f t="shared" si="16"/>
        <v>4</v>
      </c>
      <c r="F201">
        <v>200</v>
      </c>
      <c r="G201" s="67" t="s">
        <v>450</v>
      </c>
      <c r="H201" t="str">
        <f t="shared" si="17"/>
        <v>Yes</v>
      </c>
      <c r="I201" t="str">
        <f t="shared" si="18"/>
        <v>No</v>
      </c>
      <c r="J201" t="str">
        <f t="shared" si="19"/>
        <v>Yes</v>
      </c>
      <c r="K201" t="e">
        <f>VLOOKUP(B201,'DOE Codes Lookups'!$A$3:$D$507,2,FALSE)</f>
        <v>#N/A</v>
      </c>
    </row>
    <row r="202" spans="1:11" ht="30" x14ac:dyDescent="0.25">
      <c r="A202">
        <v>201</v>
      </c>
      <c r="B202" s="71" t="s">
        <v>453</v>
      </c>
      <c r="C202" s="55" t="str">
        <f t="shared" si="15"/>
        <v>(CCINT004) Registered Vascular Specialist</v>
      </c>
      <c r="D202" s="55" t="s">
        <v>454</v>
      </c>
      <c r="E202" s="54" t="str">
        <f t="shared" si="16"/>
        <v>4</v>
      </c>
      <c r="F202">
        <v>201</v>
      </c>
      <c r="G202" s="67" t="s">
        <v>450</v>
      </c>
      <c r="H202" t="str">
        <f t="shared" si="17"/>
        <v>Yes</v>
      </c>
      <c r="I202" t="str">
        <f t="shared" si="18"/>
        <v>No</v>
      </c>
      <c r="J202" t="str">
        <f t="shared" si="19"/>
        <v>Yes</v>
      </c>
      <c r="K202" t="e">
        <f>VLOOKUP(B202,'DOE Codes Lookups'!$A$3:$D$507,2,FALSE)</f>
        <v>#N/A</v>
      </c>
    </row>
    <row r="203" spans="1:11" ht="30" x14ac:dyDescent="0.25">
      <c r="A203">
        <v>202</v>
      </c>
      <c r="B203" s="71" t="s">
        <v>455</v>
      </c>
      <c r="C203" s="55" t="str">
        <f t="shared" si="15"/>
        <v>(CDREG001) Dietetic Technician, Registered (DTR)</v>
      </c>
      <c r="D203" s="55" t="s">
        <v>456</v>
      </c>
      <c r="E203" s="54" t="str">
        <f t="shared" si="16"/>
        <v>4</v>
      </c>
      <c r="F203">
        <v>202</v>
      </c>
      <c r="G203" s="67" t="s">
        <v>457</v>
      </c>
      <c r="H203" t="str">
        <f t="shared" si="17"/>
        <v>Yes</v>
      </c>
      <c r="I203" t="str">
        <f t="shared" si="18"/>
        <v>No</v>
      </c>
      <c r="J203" t="str">
        <f t="shared" si="19"/>
        <v>Yes</v>
      </c>
      <c r="K203" t="e">
        <f>VLOOKUP(B203,'DOE Codes Lookups'!$A$3:$D$507,2,FALSE)</f>
        <v>#N/A</v>
      </c>
    </row>
    <row r="204" spans="1:11" x14ac:dyDescent="0.25">
      <c r="A204">
        <v>203</v>
      </c>
      <c r="B204" s="71" t="s">
        <v>458</v>
      </c>
      <c r="C204" s="55" t="str">
        <f t="shared" si="15"/>
        <v>(CDREG002) Registered Dietician</v>
      </c>
      <c r="D204" s="55" t="s">
        <v>459</v>
      </c>
      <c r="E204" s="54" t="str">
        <f t="shared" si="16"/>
        <v>1</v>
      </c>
      <c r="F204">
        <v>203</v>
      </c>
      <c r="G204" s="67" t="s">
        <v>457</v>
      </c>
      <c r="H204" t="str">
        <f t="shared" si="17"/>
        <v>No</v>
      </c>
      <c r="I204" t="str">
        <f t="shared" si="18"/>
        <v>No</v>
      </c>
      <c r="J204" t="str">
        <f t="shared" si="19"/>
        <v>No</v>
      </c>
      <c r="K204" t="e">
        <f>VLOOKUP(B204,'DOE Codes Lookups'!$A$3:$D$507,2,FALSE)</f>
        <v>#N/A</v>
      </c>
    </row>
    <row r="205" spans="1:11" ht="30" x14ac:dyDescent="0.25">
      <c r="A205">
        <v>204</v>
      </c>
      <c r="B205" s="71" t="s">
        <v>3213</v>
      </c>
      <c r="C205" s="55" t="str">
        <f t="shared" si="15"/>
        <v>(CEASS001) Basic Installer, Mobile Electronics Certified Professional</v>
      </c>
      <c r="D205" s="55" t="s">
        <v>3214</v>
      </c>
      <c r="E205" s="54" t="str">
        <f t="shared" si="16"/>
        <v>1</v>
      </c>
      <c r="F205">
        <v>204</v>
      </c>
      <c r="G205" s="67" t="s">
        <v>4042</v>
      </c>
      <c r="H205" t="str">
        <f t="shared" si="17"/>
        <v>No</v>
      </c>
      <c r="I205" t="str">
        <f t="shared" si="18"/>
        <v>No</v>
      </c>
      <c r="J205" t="str">
        <f t="shared" si="19"/>
        <v>No</v>
      </c>
      <c r="K205" t="e">
        <f>VLOOKUP(B205,'DOE Codes Lookups'!$A$3:$D$507,2,FALSE)</f>
        <v>#N/A</v>
      </c>
    </row>
    <row r="206" spans="1:11" ht="30" x14ac:dyDescent="0.25">
      <c r="A206">
        <v>205</v>
      </c>
      <c r="B206" s="71" t="s">
        <v>460</v>
      </c>
      <c r="C206" s="55" t="str">
        <f t="shared" si="15"/>
        <v>(CERHB001) Biotechnician Assistant</v>
      </c>
      <c r="D206" s="55" t="s">
        <v>461</v>
      </c>
      <c r="E206" s="54" t="str">
        <f t="shared" si="16"/>
        <v>1</v>
      </c>
      <c r="F206">
        <v>205</v>
      </c>
      <c r="G206" s="67" t="s">
        <v>462</v>
      </c>
      <c r="H206" t="str">
        <f t="shared" si="17"/>
        <v>No</v>
      </c>
      <c r="I206" t="str">
        <f t="shared" si="18"/>
        <v>No</v>
      </c>
      <c r="J206" t="str">
        <f t="shared" si="19"/>
        <v>No</v>
      </c>
      <c r="K206" t="e">
        <f>VLOOKUP(B206,'DOE Codes Lookups'!$A$3:$D$507,2,FALSE)</f>
        <v>#N/A</v>
      </c>
    </row>
    <row r="207" spans="1:11" ht="30" x14ac:dyDescent="0.25">
      <c r="A207">
        <v>206</v>
      </c>
      <c r="B207" s="71" t="s">
        <v>3885</v>
      </c>
      <c r="C207" s="55" t="str">
        <f t="shared" si="15"/>
        <v>(CERTT001) CertTEC Aviation Mechanical Assembly</v>
      </c>
      <c r="D207" s="55" t="s">
        <v>3886</v>
      </c>
      <c r="E207" s="54" t="str">
        <f t="shared" si="16"/>
        <v>1</v>
      </c>
      <c r="F207">
        <v>206</v>
      </c>
      <c r="G207" s="67" t="s">
        <v>4270</v>
      </c>
      <c r="H207" t="str">
        <f t="shared" si="17"/>
        <v>No</v>
      </c>
      <c r="I207" t="str">
        <f t="shared" si="18"/>
        <v>No</v>
      </c>
      <c r="J207" t="str">
        <f t="shared" si="19"/>
        <v>No</v>
      </c>
      <c r="K207" t="e">
        <f>VLOOKUP(B207,'DOE Codes Lookups'!$A$3:$D$507,2,FALSE)</f>
        <v>#N/A</v>
      </c>
    </row>
    <row r="208" spans="1:11" x14ac:dyDescent="0.25">
      <c r="A208">
        <v>207</v>
      </c>
      <c r="B208" s="71" t="s">
        <v>3887</v>
      </c>
      <c r="C208" s="55" t="str">
        <f t="shared" si="15"/>
        <v>(CERTT002) CertTEC Aviation Structures</v>
      </c>
      <c r="D208" s="55" t="s">
        <v>3888</v>
      </c>
      <c r="E208" s="54" t="str">
        <f t="shared" si="16"/>
        <v>1</v>
      </c>
      <c r="F208">
        <v>207</v>
      </c>
      <c r="G208" s="67" t="s">
        <v>4270</v>
      </c>
      <c r="H208" t="str">
        <f t="shared" si="17"/>
        <v>No</v>
      </c>
      <c r="I208" t="str">
        <f t="shared" si="18"/>
        <v>No</v>
      </c>
      <c r="J208" t="str">
        <f t="shared" si="19"/>
        <v>No</v>
      </c>
      <c r="K208" t="e">
        <f>VLOOKUP(B208,'DOE Codes Lookups'!$A$3:$D$507,2,FALSE)</f>
        <v>#N/A</v>
      </c>
    </row>
    <row r="209" spans="1:11" x14ac:dyDescent="0.25">
      <c r="A209">
        <v>208</v>
      </c>
      <c r="B209" s="71" t="s">
        <v>3889</v>
      </c>
      <c r="C209" s="55" t="str">
        <f t="shared" si="15"/>
        <v>(CERTT003) CertTEC Basic Composites</v>
      </c>
      <c r="D209" s="55" t="s">
        <v>3890</v>
      </c>
      <c r="E209" s="54" t="str">
        <f t="shared" si="16"/>
        <v>1</v>
      </c>
      <c r="F209">
        <v>208</v>
      </c>
      <c r="G209" s="67" t="s">
        <v>4270</v>
      </c>
      <c r="H209" t="str">
        <f t="shared" si="17"/>
        <v>No</v>
      </c>
      <c r="I209" t="str">
        <f t="shared" si="18"/>
        <v>No</v>
      </c>
      <c r="J209" t="str">
        <f t="shared" si="19"/>
        <v>No</v>
      </c>
      <c r="K209" t="e">
        <f>VLOOKUP(B209,'DOE Codes Lookups'!$A$3:$D$507,2,FALSE)</f>
        <v>#N/A</v>
      </c>
    </row>
    <row r="210" spans="1:11" ht="30" x14ac:dyDescent="0.25">
      <c r="A210">
        <v>209</v>
      </c>
      <c r="B210" s="71" t="s">
        <v>3891</v>
      </c>
      <c r="C210" s="55" t="str">
        <f t="shared" si="15"/>
        <v>(CERTT004) CertTEC Basic Electricity and Electronics</v>
      </c>
      <c r="D210" s="55" t="s">
        <v>3892</v>
      </c>
      <c r="E210" s="54" t="str">
        <f t="shared" si="16"/>
        <v>1</v>
      </c>
      <c r="F210">
        <v>209</v>
      </c>
      <c r="G210" s="67" t="s">
        <v>4270</v>
      </c>
      <c r="H210" t="str">
        <f t="shared" si="17"/>
        <v>No</v>
      </c>
      <c r="I210" t="str">
        <f t="shared" si="18"/>
        <v>No</v>
      </c>
      <c r="J210" t="str">
        <f t="shared" si="19"/>
        <v>No</v>
      </c>
      <c r="K210" t="e">
        <f>VLOOKUP(B210,'DOE Codes Lookups'!$A$3:$D$507,2,FALSE)</f>
        <v>#N/A</v>
      </c>
    </row>
    <row r="211" spans="1:11" ht="30" x14ac:dyDescent="0.25">
      <c r="A211">
        <v>210</v>
      </c>
      <c r="B211" s="71" t="s">
        <v>464</v>
      </c>
      <c r="C211" s="55" t="str">
        <f t="shared" si="15"/>
        <v>(CEWFD001) Energy Industry Fundamentals Certificate</v>
      </c>
      <c r="D211" s="55" t="s">
        <v>465</v>
      </c>
      <c r="E211" s="54" t="str">
        <f t="shared" si="16"/>
        <v>1</v>
      </c>
      <c r="F211">
        <v>210</v>
      </c>
      <c r="G211" s="67" t="s">
        <v>466</v>
      </c>
      <c r="H211" t="str">
        <f t="shared" si="17"/>
        <v>No</v>
      </c>
      <c r="I211" t="str">
        <f t="shared" si="18"/>
        <v>No</v>
      </c>
      <c r="J211" t="str">
        <f t="shared" si="19"/>
        <v>No</v>
      </c>
      <c r="K211" t="e">
        <f>VLOOKUP(B211,'DOE Codes Lookups'!$A$3:$D$507,2,FALSE)</f>
        <v>#N/A</v>
      </c>
    </row>
    <row r="212" spans="1:11" ht="30" x14ac:dyDescent="0.25">
      <c r="A212">
        <v>211</v>
      </c>
      <c r="B212" s="71" t="s">
        <v>3215</v>
      </c>
      <c r="C212" s="55" t="str">
        <f t="shared" si="15"/>
        <v>(CFPBS001) Certified Financial Planner (CFP)</v>
      </c>
      <c r="D212" s="55" t="s">
        <v>3216</v>
      </c>
      <c r="E212" s="54" t="str">
        <f t="shared" si="16"/>
        <v>1</v>
      </c>
      <c r="F212">
        <v>211</v>
      </c>
      <c r="G212" s="67" t="s">
        <v>4044</v>
      </c>
      <c r="H212" t="str">
        <f t="shared" si="17"/>
        <v>No</v>
      </c>
      <c r="I212" t="str">
        <f t="shared" si="18"/>
        <v>No</v>
      </c>
      <c r="J212" t="str">
        <f t="shared" si="19"/>
        <v>No</v>
      </c>
      <c r="K212" t="e">
        <f>VLOOKUP(B212,'DOE Codes Lookups'!$A$3:$D$507,2,FALSE)</f>
        <v>#N/A</v>
      </c>
    </row>
    <row r="213" spans="1:11" x14ac:dyDescent="0.25">
      <c r="A213">
        <v>212</v>
      </c>
      <c r="B213" s="71" t="s">
        <v>467</v>
      </c>
      <c r="C213" s="55" t="str">
        <f t="shared" si="15"/>
        <v>(CIDIN001) Certified Interior Decorator</v>
      </c>
      <c r="D213" s="55" t="s">
        <v>468</v>
      </c>
      <c r="E213" s="54" t="str">
        <f t="shared" si="16"/>
        <v>1</v>
      </c>
      <c r="F213">
        <v>212</v>
      </c>
      <c r="G213" s="67" t="s">
        <v>469</v>
      </c>
      <c r="H213" t="str">
        <f t="shared" si="17"/>
        <v>No</v>
      </c>
      <c r="I213" t="str">
        <f t="shared" si="18"/>
        <v>No</v>
      </c>
      <c r="J213" t="str">
        <f t="shared" si="19"/>
        <v>No</v>
      </c>
      <c r="K213" t="e">
        <f>VLOOKUP(B213,'DOE Codes Lookups'!$A$3:$D$507,2,FALSE)</f>
        <v>#N/A</v>
      </c>
    </row>
    <row r="214" spans="1:11" ht="30" x14ac:dyDescent="0.25">
      <c r="A214">
        <v>213</v>
      </c>
      <c r="B214" s="71" t="s">
        <v>470</v>
      </c>
      <c r="C214" s="55" t="str">
        <f t="shared" si="15"/>
        <v>(CINST001) C++ Certified Associate Programmer (CPA)</v>
      </c>
      <c r="D214" s="55" t="s">
        <v>471</v>
      </c>
      <c r="E214" s="54" t="str">
        <f t="shared" si="16"/>
        <v>1</v>
      </c>
      <c r="F214">
        <v>213</v>
      </c>
      <c r="G214" s="67" t="s">
        <v>472</v>
      </c>
      <c r="H214" t="str">
        <f t="shared" si="17"/>
        <v>No</v>
      </c>
      <c r="I214" t="str">
        <f t="shared" si="18"/>
        <v>No</v>
      </c>
      <c r="J214" t="str">
        <f t="shared" si="19"/>
        <v>No</v>
      </c>
      <c r="K214" t="e">
        <f>VLOOKUP(B214,'DOE Codes Lookups'!$A$3:$D$507,2,FALSE)</f>
        <v>#N/A</v>
      </c>
    </row>
    <row r="215" spans="1:11" x14ac:dyDescent="0.25">
      <c r="A215">
        <v>214</v>
      </c>
      <c r="B215" s="71" t="s">
        <v>479</v>
      </c>
      <c r="C215" s="55" t="str">
        <f t="shared" si="15"/>
        <v>(CISCO009) Cisco Certified Architect</v>
      </c>
      <c r="D215" s="55" t="s">
        <v>480</v>
      </c>
      <c r="E215" s="54" t="str">
        <f t="shared" si="16"/>
        <v>2</v>
      </c>
      <c r="F215">
        <v>214</v>
      </c>
      <c r="G215" s="67" t="s">
        <v>474</v>
      </c>
      <c r="H215" t="str">
        <f t="shared" si="17"/>
        <v>Yes</v>
      </c>
      <c r="I215" t="str">
        <f t="shared" si="18"/>
        <v>Yes</v>
      </c>
      <c r="J215" t="str">
        <f t="shared" si="19"/>
        <v>Yes</v>
      </c>
      <c r="K215" t="e">
        <f>VLOOKUP(B215,'DOE Codes Lookups'!$A$3:$D$507,2,FALSE)</f>
        <v>#N/A</v>
      </c>
    </row>
    <row r="216" spans="1:11" ht="30" x14ac:dyDescent="0.25">
      <c r="A216">
        <v>215</v>
      </c>
      <c r="B216" s="71" t="s">
        <v>481</v>
      </c>
      <c r="C216" s="55" t="str">
        <f t="shared" si="15"/>
        <v>(CISCO010) Cisco Certified Design Expert (CCDE)</v>
      </c>
      <c r="D216" s="55" t="s">
        <v>482</v>
      </c>
      <c r="E216" s="54" t="str">
        <f t="shared" si="16"/>
        <v>2</v>
      </c>
      <c r="F216">
        <v>215</v>
      </c>
      <c r="G216" s="67" t="s">
        <v>474</v>
      </c>
      <c r="H216" t="str">
        <f t="shared" si="17"/>
        <v>Yes</v>
      </c>
      <c r="I216" t="str">
        <f t="shared" si="18"/>
        <v>Yes</v>
      </c>
      <c r="J216" t="str">
        <f t="shared" si="19"/>
        <v>Yes</v>
      </c>
      <c r="K216" t="e">
        <f>VLOOKUP(B216,'DOE Codes Lookups'!$A$3:$D$507,2,FALSE)</f>
        <v>#N/A</v>
      </c>
    </row>
    <row r="217" spans="1:11" ht="45" x14ac:dyDescent="0.25">
      <c r="A217">
        <v>216</v>
      </c>
      <c r="B217" s="71" t="s">
        <v>3704</v>
      </c>
      <c r="C217" s="55" t="str">
        <f t="shared" si="15"/>
        <v>(CISCO020) Cisco Certified Internetwork Expert Service Provider (CCIE Service Provider)</v>
      </c>
      <c r="D217" s="55" t="s">
        <v>3705</v>
      </c>
      <c r="E217" s="54" t="str">
        <f t="shared" si="16"/>
        <v>1</v>
      </c>
      <c r="F217">
        <v>216</v>
      </c>
      <c r="G217" s="67" t="s">
        <v>474</v>
      </c>
      <c r="H217" t="str">
        <f t="shared" si="17"/>
        <v>No</v>
      </c>
      <c r="I217" t="str">
        <f t="shared" si="18"/>
        <v>No</v>
      </c>
      <c r="J217" t="str">
        <f t="shared" si="19"/>
        <v>No</v>
      </c>
      <c r="K217" t="e">
        <f>VLOOKUP(B217,'DOE Codes Lookups'!$A$3:$D$507,2,FALSE)</f>
        <v>#N/A</v>
      </c>
    </row>
    <row r="218" spans="1:11" ht="30" x14ac:dyDescent="0.25">
      <c r="A218">
        <v>217</v>
      </c>
      <c r="B218" s="71" t="s">
        <v>3706</v>
      </c>
      <c r="C218" s="55" t="str">
        <f t="shared" si="15"/>
        <v>(CISCO022) Cisco Certified Internetwork Expert Voice (CCIE Voice)</v>
      </c>
      <c r="D218" s="55" t="s">
        <v>3707</v>
      </c>
      <c r="E218" s="54" t="str">
        <f t="shared" si="16"/>
        <v>1</v>
      </c>
      <c r="F218">
        <v>217</v>
      </c>
      <c r="G218" s="67" t="s">
        <v>474</v>
      </c>
      <c r="H218" t="str">
        <f t="shared" si="17"/>
        <v>No</v>
      </c>
      <c r="I218" t="str">
        <f t="shared" si="18"/>
        <v>No</v>
      </c>
      <c r="J218" t="str">
        <f t="shared" si="19"/>
        <v>No</v>
      </c>
      <c r="K218" t="e">
        <f>VLOOKUP(B218,'DOE Codes Lookups'!$A$3:$D$507,2,FALSE)</f>
        <v>#N/A</v>
      </c>
    </row>
    <row r="219" spans="1:11" ht="30" x14ac:dyDescent="0.25">
      <c r="A219">
        <v>218</v>
      </c>
      <c r="B219" s="71" t="s">
        <v>3708</v>
      </c>
      <c r="C219" s="55" t="str">
        <f t="shared" si="15"/>
        <v>(CISCO023) Cisco Certified Internetwork Expert Wireless (CCIE Wireless)</v>
      </c>
      <c r="D219" s="55" t="s">
        <v>3709</v>
      </c>
      <c r="E219" s="54" t="str">
        <f t="shared" si="16"/>
        <v>1</v>
      </c>
      <c r="F219">
        <v>218</v>
      </c>
      <c r="G219" s="67" t="s">
        <v>474</v>
      </c>
      <c r="H219" t="str">
        <f t="shared" si="17"/>
        <v>No</v>
      </c>
      <c r="I219" t="str">
        <f t="shared" si="18"/>
        <v>No</v>
      </c>
      <c r="J219" t="str">
        <f t="shared" si="19"/>
        <v>No</v>
      </c>
      <c r="K219" t="e">
        <f>VLOOKUP(B219,'DOE Codes Lookups'!$A$3:$D$507,2,FALSE)</f>
        <v>#N/A</v>
      </c>
    </row>
    <row r="220" spans="1:11" ht="30" x14ac:dyDescent="0.25">
      <c r="A220">
        <v>219</v>
      </c>
      <c r="B220" s="71" t="s">
        <v>488</v>
      </c>
      <c r="C220" s="55" t="str">
        <f t="shared" si="15"/>
        <v>(CISCO026) Cisco Certified Network Associate (CCNA)</v>
      </c>
      <c r="D220" s="55" t="s">
        <v>477</v>
      </c>
      <c r="E220" s="54" t="str">
        <f t="shared" si="16"/>
        <v>2</v>
      </c>
      <c r="F220">
        <v>219</v>
      </c>
      <c r="G220" s="67" t="s">
        <v>474</v>
      </c>
      <c r="H220" t="str">
        <f t="shared" si="17"/>
        <v>Yes</v>
      </c>
      <c r="I220" t="str">
        <f t="shared" si="18"/>
        <v>Yes</v>
      </c>
      <c r="J220" t="str">
        <f t="shared" si="19"/>
        <v>Yes</v>
      </c>
      <c r="K220" t="e">
        <f>VLOOKUP(B220,'DOE Codes Lookups'!$A$3:$D$507,2,FALSE)</f>
        <v>#N/A</v>
      </c>
    </row>
    <row r="221" spans="1:11" ht="30" x14ac:dyDescent="0.25">
      <c r="A221">
        <v>220</v>
      </c>
      <c r="B221" s="71" t="s">
        <v>489</v>
      </c>
      <c r="C221" s="55" t="str">
        <f t="shared" si="15"/>
        <v>(CITRX004) Citrix Certified Administrator (CCA)- XenApp</v>
      </c>
      <c r="D221" s="55" t="s">
        <v>490</v>
      </c>
      <c r="E221" s="54" t="str">
        <f t="shared" si="16"/>
        <v>2</v>
      </c>
      <c r="F221">
        <v>220</v>
      </c>
      <c r="G221" s="67" t="s">
        <v>491</v>
      </c>
      <c r="H221" t="str">
        <f t="shared" si="17"/>
        <v>Yes</v>
      </c>
      <c r="I221" t="str">
        <f t="shared" si="18"/>
        <v>Yes</v>
      </c>
      <c r="J221" t="str">
        <f t="shared" si="19"/>
        <v>Yes</v>
      </c>
      <c r="K221" t="e">
        <f>VLOOKUP(B221,'DOE Codes Lookups'!$A$3:$D$507,2,FALSE)</f>
        <v>#N/A</v>
      </c>
    </row>
    <row r="222" spans="1:11" ht="30" x14ac:dyDescent="0.25">
      <c r="A222">
        <v>221</v>
      </c>
      <c r="B222" s="71" t="s">
        <v>3217</v>
      </c>
      <c r="C222" s="55" t="str">
        <f t="shared" si="15"/>
        <v>(CMAOA001) Certified Construction Manager (CCM)</v>
      </c>
      <c r="D222" s="55" t="s">
        <v>3218</v>
      </c>
      <c r="E222" s="54" t="str">
        <f t="shared" si="16"/>
        <v>1</v>
      </c>
      <c r="F222">
        <v>221</v>
      </c>
      <c r="G222" s="67" t="s">
        <v>4046</v>
      </c>
      <c r="H222" t="str">
        <f t="shared" si="17"/>
        <v>No</v>
      </c>
      <c r="I222" t="str">
        <f t="shared" si="18"/>
        <v>No</v>
      </c>
      <c r="J222" t="str">
        <f t="shared" si="19"/>
        <v>No</v>
      </c>
      <c r="K222" t="e">
        <f>VLOOKUP(B222,'DOE Codes Lookups'!$A$3:$D$507,2,FALSE)</f>
        <v>#N/A</v>
      </c>
    </row>
    <row r="223" spans="1:11" ht="30" x14ac:dyDescent="0.25">
      <c r="A223">
        <v>222</v>
      </c>
      <c r="B223" s="71" t="s">
        <v>492</v>
      </c>
      <c r="C223" s="55" t="str">
        <f t="shared" si="15"/>
        <v>(CNCSI001) Mastercam Certified Programmer Mill Level 1 (CPgM1)</v>
      </c>
      <c r="D223" s="55" t="s">
        <v>493</v>
      </c>
      <c r="E223" s="54" t="str">
        <f t="shared" si="16"/>
        <v>1</v>
      </c>
      <c r="F223">
        <v>222</v>
      </c>
      <c r="G223" s="67" t="s">
        <v>494</v>
      </c>
      <c r="H223" t="str">
        <f t="shared" si="17"/>
        <v>No</v>
      </c>
      <c r="I223" t="str">
        <f t="shared" si="18"/>
        <v>No</v>
      </c>
      <c r="J223" t="str">
        <f t="shared" si="19"/>
        <v>No</v>
      </c>
      <c r="K223" t="e">
        <f>VLOOKUP(B223,'DOE Codes Lookups'!$A$3:$D$507,2,FALSE)</f>
        <v>#N/A</v>
      </c>
    </row>
    <row r="224" spans="1:11" s="4" customFormat="1" x14ac:dyDescent="0.25">
      <c r="A224">
        <v>223</v>
      </c>
      <c r="B224" s="71" t="s">
        <v>495</v>
      </c>
      <c r="C224" s="55" t="str">
        <f t="shared" si="15"/>
        <v>(COMPT001) CompTIA A+</v>
      </c>
      <c r="D224" s="55" t="s">
        <v>496</v>
      </c>
      <c r="E224" s="54" t="str">
        <f t="shared" si="16"/>
        <v>2</v>
      </c>
      <c r="F224" s="4">
        <v>223</v>
      </c>
      <c r="G224" s="67" t="s">
        <v>497</v>
      </c>
      <c r="H224" t="str">
        <f t="shared" si="17"/>
        <v>Yes</v>
      </c>
      <c r="I224" t="str">
        <f t="shared" si="18"/>
        <v>Yes</v>
      </c>
      <c r="J224" t="str">
        <f t="shared" si="19"/>
        <v>Yes</v>
      </c>
      <c r="K224" t="e">
        <f>VLOOKUP(B224,'DOE Codes Lookups'!$A$3:$D$507,2,FALSE)</f>
        <v>#N/A</v>
      </c>
    </row>
    <row r="225" spans="1:11" x14ac:dyDescent="0.25">
      <c r="A225">
        <v>224</v>
      </c>
      <c r="B225" s="71" t="s">
        <v>498</v>
      </c>
      <c r="C225" s="55" t="str">
        <f t="shared" si="15"/>
        <v>(COMPT005) CompTIA Linux+</v>
      </c>
      <c r="D225" s="55" t="s">
        <v>499</v>
      </c>
      <c r="E225" s="54" t="str">
        <f t="shared" si="16"/>
        <v>2</v>
      </c>
      <c r="F225">
        <v>224</v>
      </c>
      <c r="G225" s="67" t="s">
        <v>497</v>
      </c>
      <c r="H225" t="str">
        <f t="shared" si="17"/>
        <v>Yes</v>
      </c>
      <c r="I225" t="str">
        <f t="shared" si="18"/>
        <v>Yes</v>
      </c>
      <c r="J225" t="str">
        <f t="shared" si="19"/>
        <v>Yes</v>
      </c>
      <c r="K225" t="e">
        <f>VLOOKUP(B225,'DOE Codes Lookups'!$A$3:$D$507,2,FALSE)</f>
        <v>#N/A</v>
      </c>
    </row>
    <row r="226" spans="1:11" x14ac:dyDescent="0.25">
      <c r="A226">
        <v>225</v>
      </c>
      <c r="B226" s="71" t="s">
        <v>500</v>
      </c>
      <c r="C226" s="55" t="str">
        <f t="shared" si="15"/>
        <v>(COMPT006) CompTIA Network+</v>
      </c>
      <c r="D226" s="55" t="s">
        <v>501</v>
      </c>
      <c r="E226" s="54" t="str">
        <f t="shared" si="16"/>
        <v>2</v>
      </c>
      <c r="F226">
        <v>225</v>
      </c>
      <c r="G226" s="67" t="s">
        <v>497</v>
      </c>
      <c r="H226" t="str">
        <f t="shared" si="17"/>
        <v>Yes</v>
      </c>
      <c r="I226" t="str">
        <f t="shared" si="18"/>
        <v>Yes</v>
      </c>
      <c r="J226" t="str">
        <f t="shared" si="19"/>
        <v>Yes</v>
      </c>
      <c r="K226" t="e">
        <f>VLOOKUP(B226,'DOE Codes Lookups'!$A$3:$D$507,2,FALSE)</f>
        <v>#N/A</v>
      </c>
    </row>
    <row r="227" spans="1:11" x14ac:dyDescent="0.25">
      <c r="A227">
        <v>226</v>
      </c>
      <c r="B227" s="71" t="s">
        <v>502</v>
      </c>
      <c r="C227" s="55" t="str">
        <f t="shared" si="15"/>
        <v>(COMPT007) CompTIA Project+</v>
      </c>
      <c r="D227" s="55" t="s">
        <v>503</v>
      </c>
      <c r="E227" s="54" t="str">
        <f t="shared" si="16"/>
        <v>2</v>
      </c>
      <c r="F227">
        <v>226</v>
      </c>
      <c r="G227" s="67" t="s">
        <v>497</v>
      </c>
      <c r="H227" t="str">
        <f t="shared" si="17"/>
        <v>Yes</v>
      </c>
      <c r="I227" t="str">
        <f t="shared" si="18"/>
        <v>Yes</v>
      </c>
      <c r="J227" t="str">
        <f t="shared" si="19"/>
        <v>Yes</v>
      </c>
      <c r="K227" t="e">
        <f>VLOOKUP(B227,'DOE Codes Lookups'!$A$3:$D$507,2,FALSE)</f>
        <v>#N/A</v>
      </c>
    </row>
    <row r="228" spans="1:11" x14ac:dyDescent="0.25">
      <c r="A228">
        <v>227</v>
      </c>
      <c r="B228" s="71" t="s">
        <v>504</v>
      </c>
      <c r="C228" s="55" t="str">
        <f t="shared" si="15"/>
        <v>(COMPT008) CompTIA Security+</v>
      </c>
      <c r="D228" s="55" t="s">
        <v>505</v>
      </c>
      <c r="E228" s="54" t="str">
        <f t="shared" si="16"/>
        <v>2</v>
      </c>
      <c r="F228">
        <v>227</v>
      </c>
      <c r="G228" s="67" t="s">
        <v>497</v>
      </c>
      <c r="H228" t="str">
        <f t="shared" si="17"/>
        <v>Yes</v>
      </c>
      <c r="I228" t="str">
        <f t="shared" si="18"/>
        <v>Yes</v>
      </c>
      <c r="J228" t="str">
        <f t="shared" si="19"/>
        <v>Yes</v>
      </c>
      <c r="K228" t="e">
        <f>VLOOKUP(B228,'DOE Codes Lookups'!$A$3:$D$507,2,FALSE)</f>
        <v>#N/A</v>
      </c>
    </row>
    <row r="229" spans="1:11" x14ac:dyDescent="0.25">
      <c r="A229">
        <v>228</v>
      </c>
      <c r="B229" s="71" t="s">
        <v>506</v>
      </c>
      <c r="C229" s="55" t="str">
        <f t="shared" si="15"/>
        <v>(COMPT009) CompTIA Server+</v>
      </c>
      <c r="D229" s="55" t="s">
        <v>507</v>
      </c>
      <c r="E229" s="54" t="str">
        <f t="shared" si="16"/>
        <v>2</v>
      </c>
      <c r="F229">
        <v>228</v>
      </c>
      <c r="G229" s="67" t="s">
        <v>497</v>
      </c>
      <c r="H229" t="str">
        <f t="shared" si="17"/>
        <v>Yes</v>
      </c>
      <c r="I229" t="str">
        <f t="shared" si="18"/>
        <v>Yes</v>
      </c>
      <c r="J229" t="str">
        <f t="shared" si="19"/>
        <v>Yes</v>
      </c>
      <c r="K229" t="e">
        <f>VLOOKUP(B229,'DOE Codes Lookups'!$A$3:$D$507,2,FALSE)</f>
        <v>#N/A</v>
      </c>
    </row>
    <row r="230" spans="1:11" x14ac:dyDescent="0.25">
      <c r="A230">
        <v>229</v>
      </c>
      <c r="B230" s="71" t="s">
        <v>3710</v>
      </c>
      <c r="C230" s="55" t="str">
        <f t="shared" si="15"/>
        <v>(COMPT011) CompTIA CTT+</v>
      </c>
      <c r="D230" s="55" t="s">
        <v>3711</v>
      </c>
      <c r="E230" s="54" t="str">
        <f t="shared" si="16"/>
        <v>1</v>
      </c>
      <c r="F230">
        <v>229</v>
      </c>
      <c r="G230" s="67" t="s">
        <v>497</v>
      </c>
      <c r="H230" t="str">
        <f t="shared" si="17"/>
        <v>No</v>
      </c>
      <c r="I230" t="str">
        <f t="shared" si="18"/>
        <v>No</v>
      </c>
      <c r="J230" t="str">
        <f t="shared" si="19"/>
        <v>No</v>
      </c>
      <c r="K230" t="e">
        <f>VLOOKUP(B230,'DOE Codes Lookups'!$A$3:$D$507,2,FALSE)</f>
        <v>#N/A</v>
      </c>
    </row>
    <row r="231" spans="1:11" x14ac:dyDescent="0.25">
      <c r="A231">
        <v>230</v>
      </c>
      <c r="B231" s="71" t="s">
        <v>508</v>
      </c>
      <c r="C231" s="55" t="str">
        <f t="shared" si="15"/>
        <v>(COMPT014) CompTIA Cloud+</v>
      </c>
      <c r="D231" s="55" t="s">
        <v>509</v>
      </c>
      <c r="E231" s="54" t="str">
        <f t="shared" si="16"/>
        <v>2</v>
      </c>
      <c r="F231">
        <v>230</v>
      </c>
      <c r="G231" s="67" t="s">
        <v>497</v>
      </c>
      <c r="H231" t="str">
        <f t="shared" si="17"/>
        <v>Yes</v>
      </c>
      <c r="I231" t="str">
        <f t="shared" si="18"/>
        <v>Yes</v>
      </c>
      <c r="J231" t="str">
        <f t="shared" si="19"/>
        <v>Yes</v>
      </c>
      <c r="K231" t="e">
        <f>VLOOKUP(B231,'DOE Codes Lookups'!$A$3:$D$507,2,FALSE)</f>
        <v>#N/A</v>
      </c>
    </row>
    <row r="232" spans="1:11" ht="30" x14ac:dyDescent="0.25">
      <c r="A232">
        <v>231</v>
      </c>
      <c r="B232" s="71" t="s">
        <v>510</v>
      </c>
      <c r="C232" s="55" t="str">
        <f t="shared" si="15"/>
        <v>(COMPT016) CompTIA Cybersecurity Analyst (CySA+)</v>
      </c>
      <c r="D232" s="55" t="s">
        <v>511</v>
      </c>
      <c r="E232" s="54" t="str">
        <f t="shared" si="16"/>
        <v>2</v>
      </c>
      <c r="F232">
        <v>231</v>
      </c>
      <c r="G232" s="67" t="s">
        <v>497</v>
      </c>
      <c r="H232" s="4" t="str">
        <f t="shared" si="17"/>
        <v>Yes</v>
      </c>
      <c r="I232" s="4" t="str">
        <f t="shared" si="18"/>
        <v>Yes</v>
      </c>
      <c r="J232" s="4" t="str">
        <f t="shared" si="19"/>
        <v>Yes</v>
      </c>
      <c r="K232" t="e">
        <f>VLOOKUP(B232,'DOE Codes Lookups'!$A$3:$D$507,2,FALSE)</f>
        <v>#N/A</v>
      </c>
    </row>
    <row r="233" spans="1:11" ht="30" x14ac:dyDescent="0.25">
      <c r="A233">
        <v>232</v>
      </c>
      <c r="B233" s="71" t="s">
        <v>512</v>
      </c>
      <c r="C233" s="55" t="str">
        <f t="shared" si="15"/>
        <v>(COMPT017) CompTIA Advanced Security Practitioner (CASP)</v>
      </c>
      <c r="D233" s="55" t="s">
        <v>513</v>
      </c>
      <c r="E233" s="54" t="str">
        <f t="shared" si="16"/>
        <v>2</v>
      </c>
      <c r="F233">
        <v>232</v>
      </c>
      <c r="G233" s="67" t="s">
        <v>497</v>
      </c>
      <c r="H233" t="str">
        <f t="shared" si="17"/>
        <v>Yes</v>
      </c>
      <c r="I233" t="str">
        <f t="shared" si="18"/>
        <v>Yes</v>
      </c>
      <c r="J233" t="str">
        <f t="shared" si="19"/>
        <v>Yes</v>
      </c>
      <c r="K233" t="e">
        <f>VLOOKUP(B233,'DOE Codes Lookups'!$A$3:$D$507,2,FALSE)</f>
        <v>#N/A</v>
      </c>
    </row>
    <row r="234" spans="1:11" x14ac:dyDescent="0.25">
      <c r="A234">
        <v>233</v>
      </c>
      <c r="B234" s="71" t="s">
        <v>514</v>
      </c>
      <c r="C234" s="55" t="str">
        <f t="shared" si="15"/>
        <v>(COMPT018) CompTIA IT Fundamentals+</v>
      </c>
      <c r="D234" s="55" t="s">
        <v>515</v>
      </c>
      <c r="E234" s="54" t="str">
        <f t="shared" si="16"/>
        <v>1</v>
      </c>
      <c r="F234">
        <v>233</v>
      </c>
      <c r="G234" s="67" t="s">
        <v>497</v>
      </c>
      <c r="H234" t="str">
        <f t="shared" si="17"/>
        <v>No</v>
      </c>
      <c r="I234" t="str">
        <f t="shared" si="18"/>
        <v>No</v>
      </c>
      <c r="J234" t="str">
        <f t="shared" si="19"/>
        <v>No</v>
      </c>
      <c r="K234" t="e">
        <f>VLOOKUP(B234,'DOE Codes Lookups'!$A$3:$D$507,2,FALSE)</f>
        <v>#N/A</v>
      </c>
    </row>
    <row r="235" spans="1:11" x14ac:dyDescent="0.25">
      <c r="A235">
        <v>234</v>
      </c>
      <c r="B235" s="71" t="s">
        <v>516</v>
      </c>
      <c r="C235" s="55" t="str">
        <f t="shared" si="15"/>
        <v>(COMPT019) CompTIA PenTest+</v>
      </c>
      <c r="D235" s="55" t="s">
        <v>517</v>
      </c>
      <c r="E235" s="54" t="str">
        <f t="shared" si="16"/>
        <v>2</v>
      </c>
      <c r="F235">
        <v>234</v>
      </c>
      <c r="G235" s="67" t="s">
        <v>497</v>
      </c>
      <c r="H235" t="str">
        <f t="shared" si="17"/>
        <v>Yes</v>
      </c>
      <c r="I235" t="str">
        <f t="shared" si="18"/>
        <v>Yes</v>
      </c>
      <c r="J235" t="str">
        <f t="shared" si="19"/>
        <v>Yes</v>
      </c>
      <c r="K235" t="e">
        <f>VLOOKUP(B235,'DOE Codes Lookups'!$A$3:$D$507,2,FALSE)</f>
        <v>#N/A</v>
      </c>
    </row>
    <row r="236" spans="1:11" x14ac:dyDescent="0.25">
      <c r="A236">
        <v>235</v>
      </c>
      <c r="B236" s="71" t="s">
        <v>3123</v>
      </c>
      <c r="C236" s="55" t="str">
        <f t="shared" si="15"/>
        <v>(COMPT020) CompTIA Cloud Essentials+</v>
      </c>
      <c r="D236" s="55" t="s">
        <v>3958</v>
      </c>
      <c r="E236" s="54" t="str">
        <f t="shared" si="16"/>
        <v>2</v>
      </c>
      <c r="F236">
        <v>235</v>
      </c>
      <c r="G236" s="67" t="s">
        <v>497</v>
      </c>
      <c r="H236" t="str">
        <f t="shared" si="17"/>
        <v>Yes</v>
      </c>
      <c r="I236" t="str">
        <f t="shared" si="18"/>
        <v>Yes</v>
      </c>
      <c r="J236" t="str">
        <f t="shared" si="19"/>
        <v>Yes</v>
      </c>
      <c r="K236" t="e">
        <f>VLOOKUP(B236,'DOE Codes Lookups'!$A$3:$D$507,2,FALSE)</f>
        <v>#N/A</v>
      </c>
    </row>
    <row r="237" spans="1:11" ht="30" x14ac:dyDescent="0.25">
      <c r="A237">
        <v>236</v>
      </c>
      <c r="B237" s="71" t="s">
        <v>3219</v>
      </c>
      <c r="C237" s="55" t="str">
        <f t="shared" si="15"/>
        <v>(CPADN001) Job &amp; Career Transition Coach Certification</v>
      </c>
      <c r="D237" s="55" t="s">
        <v>3220</v>
      </c>
      <c r="E237" s="54" t="str">
        <f t="shared" si="16"/>
        <v>1</v>
      </c>
      <c r="F237">
        <v>236</v>
      </c>
      <c r="G237" s="67" t="s">
        <v>4048</v>
      </c>
      <c r="H237" t="str">
        <f t="shared" si="17"/>
        <v>No</v>
      </c>
      <c r="I237" t="str">
        <f t="shared" si="18"/>
        <v>No</v>
      </c>
      <c r="J237" t="str">
        <f t="shared" si="19"/>
        <v>No</v>
      </c>
      <c r="K237" t="e">
        <f>VLOOKUP(B237,'DOE Codes Lookups'!$A$3:$D$507,2,FALSE)</f>
        <v>#N/A</v>
      </c>
    </row>
    <row r="238" spans="1:11" ht="30" x14ac:dyDescent="0.25">
      <c r="A238">
        <v>237</v>
      </c>
      <c r="B238" s="71" t="s">
        <v>3669</v>
      </c>
      <c r="C238" s="55" t="str">
        <f t="shared" si="15"/>
        <v>(CPPHR001) Professional Photographic Certification</v>
      </c>
      <c r="D238" s="55" t="s">
        <v>3670</v>
      </c>
      <c r="E238" s="54" t="str">
        <f t="shared" si="16"/>
        <v>1</v>
      </c>
      <c r="F238">
        <v>237</v>
      </c>
      <c r="G238" s="67" t="s">
        <v>4230</v>
      </c>
      <c r="H238" t="str">
        <f t="shared" si="17"/>
        <v>No</v>
      </c>
      <c r="I238" t="str">
        <f t="shared" si="18"/>
        <v>No</v>
      </c>
      <c r="J238" t="str">
        <f t="shared" si="19"/>
        <v>No</v>
      </c>
      <c r="K238" t="e">
        <f>VLOOKUP(B238,'DOE Codes Lookups'!$A$3:$D$507,2,FALSE)</f>
        <v>#N/A</v>
      </c>
    </row>
    <row r="239" spans="1:11" ht="30" x14ac:dyDescent="0.25">
      <c r="A239">
        <v>238</v>
      </c>
      <c r="B239" s="71" t="s">
        <v>518</v>
      </c>
      <c r="C239" s="55" t="str">
        <f t="shared" si="15"/>
        <v>(CPREC001) Child Development Associate (CDA)</v>
      </c>
      <c r="D239" s="55" t="s">
        <v>519</v>
      </c>
      <c r="E239" s="54" t="str">
        <f t="shared" si="16"/>
        <v>1</v>
      </c>
      <c r="F239">
        <v>238</v>
      </c>
      <c r="G239" s="67" t="s">
        <v>520</v>
      </c>
      <c r="H239" t="str">
        <f t="shared" si="17"/>
        <v>No</v>
      </c>
      <c r="I239" t="str">
        <f t="shared" si="18"/>
        <v>No</v>
      </c>
      <c r="J239" t="str">
        <f t="shared" si="19"/>
        <v>No</v>
      </c>
      <c r="K239" t="e">
        <f>VLOOKUP(B239,'DOE Codes Lookups'!$A$3:$D$507,2,FALSE)</f>
        <v>#N/A</v>
      </c>
    </row>
    <row r="240" spans="1:11" ht="30" x14ac:dyDescent="0.25">
      <c r="A240">
        <v>239</v>
      </c>
      <c r="B240" s="71" t="s">
        <v>521</v>
      </c>
      <c r="C240" s="55" t="str">
        <f t="shared" si="15"/>
        <v>(CPSTL001) Check Point Certified Security Administrator (CCSA)</v>
      </c>
      <c r="D240" s="55" t="s">
        <v>522</v>
      </c>
      <c r="E240" s="54" t="str">
        <f t="shared" si="16"/>
        <v>2</v>
      </c>
      <c r="F240">
        <v>239</v>
      </c>
      <c r="G240" s="67" t="s">
        <v>523</v>
      </c>
      <c r="H240" t="str">
        <f t="shared" si="17"/>
        <v>Yes</v>
      </c>
      <c r="I240" t="str">
        <f t="shared" si="18"/>
        <v>Yes</v>
      </c>
      <c r="J240" t="str">
        <f t="shared" si="19"/>
        <v>Yes</v>
      </c>
      <c r="K240" t="e">
        <f>VLOOKUP(B240,'DOE Codes Lookups'!$A$3:$D$507,2,FALSE)</f>
        <v>#N/A</v>
      </c>
    </row>
    <row r="241" spans="1:11" ht="30" x14ac:dyDescent="0.25">
      <c r="A241">
        <v>240</v>
      </c>
      <c r="B241" s="71" t="s">
        <v>524</v>
      </c>
      <c r="C241" s="55" t="str">
        <f t="shared" si="15"/>
        <v>(CPSTL002) Check Point Certified Security Expert (CCSE)</v>
      </c>
      <c r="D241" s="55" t="s">
        <v>525</v>
      </c>
      <c r="E241" s="54" t="str">
        <f t="shared" si="16"/>
        <v>2</v>
      </c>
      <c r="F241">
        <v>240</v>
      </c>
      <c r="G241" s="67" t="s">
        <v>523</v>
      </c>
      <c r="H241" t="str">
        <f t="shared" si="17"/>
        <v>Yes</v>
      </c>
      <c r="I241" t="str">
        <f t="shared" si="18"/>
        <v>Yes</v>
      </c>
      <c r="J241" t="str">
        <f t="shared" si="19"/>
        <v>Yes</v>
      </c>
      <c r="K241" t="e">
        <f>VLOOKUP(B241,'DOE Codes Lookups'!$A$3:$D$507,2,FALSE)</f>
        <v>#N/A</v>
      </c>
    </row>
    <row r="242" spans="1:11" x14ac:dyDescent="0.25">
      <c r="A242">
        <v>241</v>
      </c>
      <c r="B242" s="71" t="s">
        <v>3221</v>
      </c>
      <c r="C242" s="55" t="str">
        <f t="shared" si="15"/>
        <v>(CSADA001) Operator Certification</v>
      </c>
      <c r="D242" s="55" t="s">
        <v>3222</v>
      </c>
      <c r="E242" s="54" t="str">
        <f t="shared" si="16"/>
        <v>1</v>
      </c>
      <c r="F242">
        <v>241</v>
      </c>
      <c r="G242" s="67" t="s">
        <v>4050</v>
      </c>
      <c r="H242" t="str">
        <f t="shared" si="17"/>
        <v>No</v>
      </c>
      <c r="I242" t="str">
        <f t="shared" si="18"/>
        <v>No</v>
      </c>
      <c r="J242" t="str">
        <f t="shared" si="19"/>
        <v>No</v>
      </c>
      <c r="K242" t="e">
        <f>VLOOKUP(B242,'DOE Codes Lookups'!$A$3:$D$507,2,FALSE)</f>
        <v>#N/A</v>
      </c>
    </row>
    <row r="243" spans="1:11" ht="30" x14ac:dyDescent="0.25">
      <c r="A243">
        <v>242</v>
      </c>
      <c r="B243" s="71" t="s">
        <v>526</v>
      </c>
      <c r="C243" s="55" t="str">
        <f t="shared" si="15"/>
        <v>(CSCMP001) SCPro Fundamentals Bundle (8 exams)</v>
      </c>
      <c r="D243" s="55" t="s">
        <v>527</v>
      </c>
      <c r="E243" s="54" t="str">
        <f t="shared" si="16"/>
        <v>2</v>
      </c>
      <c r="F243">
        <v>242</v>
      </c>
      <c r="G243" s="67" t="s">
        <v>528</v>
      </c>
      <c r="H243" t="str">
        <f t="shared" si="17"/>
        <v>Yes</v>
      </c>
      <c r="I243" t="str">
        <f t="shared" si="18"/>
        <v>Yes</v>
      </c>
      <c r="J243" t="str">
        <f t="shared" si="19"/>
        <v>Yes</v>
      </c>
      <c r="K243" t="e">
        <f>VLOOKUP(B243,'DOE Codes Lookups'!$A$3:$D$507,2,FALSE)</f>
        <v>#N/A</v>
      </c>
    </row>
    <row r="244" spans="1:11" ht="30" x14ac:dyDescent="0.25">
      <c r="A244">
        <v>243</v>
      </c>
      <c r="B244" s="71" t="s">
        <v>3223</v>
      </c>
      <c r="C244" s="55" t="str">
        <f t="shared" si="15"/>
        <v>(CTECH001) Network Cabling Specialist - Copper Certificate</v>
      </c>
      <c r="D244" s="55" t="s">
        <v>3224</v>
      </c>
      <c r="E244" s="54" t="str">
        <f t="shared" si="16"/>
        <v>1</v>
      </c>
      <c r="F244">
        <v>243</v>
      </c>
      <c r="G244" s="67" t="s">
        <v>4052</v>
      </c>
      <c r="H244" t="str">
        <f t="shared" si="17"/>
        <v>No</v>
      </c>
      <c r="I244" t="str">
        <f t="shared" si="18"/>
        <v>No</v>
      </c>
      <c r="J244" t="str">
        <f t="shared" si="19"/>
        <v>No</v>
      </c>
      <c r="K244" t="e">
        <f>VLOOKUP(B244,'DOE Codes Lookups'!$A$3:$D$507,2,FALSE)</f>
        <v>#N/A</v>
      </c>
    </row>
    <row r="245" spans="1:11" ht="30" x14ac:dyDescent="0.25">
      <c r="A245">
        <v>244</v>
      </c>
      <c r="B245" s="71" t="s">
        <v>3225</v>
      </c>
      <c r="C245" s="55" t="str">
        <f t="shared" si="15"/>
        <v>(CTECH002) Network Cabling Specialist - Fiber Certificate</v>
      </c>
      <c r="D245" s="55" t="s">
        <v>3226</v>
      </c>
      <c r="E245" s="54" t="str">
        <f t="shared" si="16"/>
        <v>1</v>
      </c>
      <c r="F245">
        <v>244</v>
      </c>
      <c r="G245" s="67" t="s">
        <v>4052</v>
      </c>
      <c r="H245" t="str">
        <f t="shared" si="17"/>
        <v>No</v>
      </c>
      <c r="I245" t="str">
        <f t="shared" si="18"/>
        <v>No</v>
      </c>
      <c r="J245" t="str">
        <f t="shared" si="19"/>
        <v>No</v>
      </c>
      <c r="K245" t="e">
        <f>VLOOKUP(B245,'DOE Codes Lookups'!$A$3:$D$507,2,FALSE)</f>
        <v>#N/A</v>
      </c>
    </row>
    <row r="246" spans="1:11" ht="30" x14ac:dyDescent="0.25">
      <c r="A246">
        <v>245</v>
      </c>
      <c r="B246" s="71" t="s">
        <v>3227</v>
      </c>
      <c r="C246" s="55" t="str">
        <f t="shared" si="15"/>
        <v>(CTECH003) Voice Communication Professional</v>
      </c>
      <c r="D246" s="55" t="s">
        <v>3228</v>
      </c>
      <c r="E246" s="54" t="str">
        <f t="shared" si="16"/>
        <v>1</v>
      </c>
      <c r="F246">
        <v>245</v>
      </c>
      <c r="G246" s="67" t="s">
        <v>4052</v>
      </c>
      <c r="H246" t="str">
        <f t="shared" si="17"/>
        <v>No</v>
      </c>
      <c r="I246" t="str">
        <f t="shared" si="18"/>
        <v>No</v>
      </c>
      <c r="J246" t="str">
        <f t="shared" si="19"/>
        <v>No</v>
      </c>
      <c r="K246" t="e">
        <f>VLOOKUP(B246,'DOE Codes Lookups'!$A$3:$D$507,2,FALSE)</f>
        <v>#N/A</v>
      </c>
    </row>
    <row r="247" spans="1:11" x14ac:dyDescent="0.25">
      <c r="A247">
        <v>246</v>
      </c>
      <c r="B247" s="71" t="s">
        <v>3567</v>
      </c>
      <c r="C247" s="55" t="str">
        <f t="shared" si="15"/>
        <v>(CTECH004) Leviton Certified Installer</v>
      </c>
      <c r="D247" s="55" t="s">
        <v>3568</v>
      </c>
      <c r="E247" s="54" t="str">
        <f t="shared" si="16"/>
        <v>1</v>
      </c>
      <c r="F247">
        <v>246</v>
      </c>
      <c r="G247" s="67" t="s">
        <v>4052</v>
      </c>
      <c r="H247" t="str">
        <f t="shared" si="17"/>
        <v>No</v>
      </c>
      <c r="I247" t="str">
        <f t="shared" si="18"/>
        <v>No</v>
      </c>
      <c r="J247" t="str">
        <f t="shared" si="19"/>
        <v>No</v>
      </c>
      <c r="K247" t="e">
        <f>VLOOKUP(B247,'DOE Codes Lookups'!$A$3:$D$507,2,FALSE)</f>
        <v>#N/A</v>
      </c>
    </row>
    <row r="248" spans="1:11" ht="30" x14ac:dyDescent="0.25">
      <c r="A248">
        <v>247</v>
      </c>
      <c r="B248" s="71" t="s">
        <v>3731</v>
      </c>
      <c r="C248" s="55" t="str">
        <f t="shared" si="15"/>
        <v>(CTECH005) Telecommunications Technician</v>
      </c>
      <c r="D248" s="55" t="s">
        <v>3732</v>
      </c>
      <c r="E248" s="54" t="str">
        <f t="shared" si="16"/>
        <v>1</v>
      </c>
      <c r="F248">
        <v>247</v>
      </c>
      <c r="G248" s="67" t="s">
        <v>4052</v>
      </c>
      <c r="H248" t="str">
        <f t="shared" si="17"/>
        <v>No</v>
      </c>
      <c r="I248" t="str">
        <f t="shared" si="18"/>
        <v>No</v>
      </c>
      <c r="J248" t="str">
        <f t="shared" si="19"/>
        <v>No</v>
      </c>
      <c r="K248" t="e">
        <f>VLOOKUP(B248,'DOE Codes Lookups'!$A$3:$D$507,2,FALSE)</f>
        <v>#N/A</v>
      </c>
    </row>
    <row r="249" spans="1:11" ht="30" x14ac:dyDescent="0.25">
      <c r="A249">
        <v>248</v>
      </c>
      <c r="B249" s="71" t="s">
        <v>3756</v>
      </c>
      <c r="C249" s="55" t="str">
        <f t="shared" si="15"/>
        <v>(CTECH006) Broadband Professional Certification</v>
      </c>
      <c r="D249" s="55" t="s">
        <v>3757</v>
      </c>
      <c r="E249" s="54" t="str">
        <f t="shared" si="16"/>
        <v>1</v>
      </c>
      <c r="F249">
        <v>248</v>
      </c>
      <c r="G249" s="67" t="s">
        <v>4052</v>
      </c>
      <c r="H249" t="str">
        <f t="shared" si="17"/>
        <v>No</v>
      </c>
      <c r="I249" t="str">
        <f t="shared" si="18"/>
        <v>No</v>
      </c>
      <c r="J249" t="str">
        <f t="shared" si="19"/>
        <v>No</v>
      </c>
      <c r="K249" t="e">
        <f>VLOOKUP(B249,'DOE Codes Lookups'!$A$3:$D$507,2,FALSE)</f>
        <v>#N/A</v>
      </c>
    </row>
    <row r="250" spans="1:11" ht="30" x14ac:dyDescent="0.25">
      <c r="A250">
        <v>249</v>
      </c>
      <c r="B250" s="71" t="s">
        <v>3229</v>
      </c>
      <c r="C250" s="55" t="str">
        <f t="shared" si="15"/>
        <v>(CUNAT001) Certified Human Resource Specialist (CHRS)</v>
      </c>
      <c r="D250" s="55" t="s">
        <v>3230</v>
      </c>
      <c r="E250" s="54" t="str">
        <f t="shared" si="16"/>
        <v>1</v>
      </c>
      <c r="F250">
        <v>249</v>
      </c>
      <c r="G250" s="67" t="s">
        <v>4054</v>
      </c>
      <c r="H250" t="str">
        <f t="shared" si="17"/>
        <v>No</v>
      </c>
      <c r="I250" t="str">
        <f t="shared" si="18"/>
        <v>No</v>
      </c>
      <c r="J250" t="str">
        <f t="shared" si="19"/>
        <v>No</v>
      </c>
      <c r="K250" t="e">
        <f>VLOOKUP(B250,'DOE Codes Lookups'!$A$3:$D$507,2,FALSE)</f>
        <v>#N/A</v>
      </c>
    </row>
    <row r="251" spans="1:11" ht="30" x14ac:dyDescent="0.25">
      <c r="A251">
        <v>250</v>
      </c>
      <c r="B251" s="71" t="s">
        <v>529</v>
      </c>
      <c r="C251" s="55" t="str">
        <f t="shared" si="15"/>
        <v>(CWNPT001) Certified Wireless Network Administrator (CWNA)</v>
      </c>
      <c r="D251" s="55" t="s">
        <v>3315</v>
      </c>
      <c r="E251" s="54" t="str">
        <f t="shared" si="16"/>
        <v>2</v>
      </c>
      <c r="F251">
        <v>250</v>
      </c>
      <c r="G251" s="67" t="s">
        <v>530</v>
      </c>
      <c r="H251" t="str">
        <f t="shared" si="17"/>
        <v>Yes</v>
      </c>
      <c r="I251" t="str">
        <f t="shared" si="18"/>
        <v>Yes</v>
      </c>
      <c r="J251" t="str">
        <f t="shared" si="19"/>
        <v>Yes</v>
      </c>
      <c r="K251" t="e">
        <f>VLOOKUP(B251,'DOE Codes Lookups'!$A$3:$D$507,2,FALSE)</f>
        <v>#N/A</v>
      </c>
    </row>
    <row r="252" spans="1:11" ht="30" x14ac:dyDescent="0.25">
      <c r="A252">
        <v>251</v>
      </c>
      <c r="B252" s="71" t="s">
        <v>531</v>
      </c>
      <c r="C252" s="55" t="str">
        <f t="shared" si="15"/>
        <v>(DANBD001) Certified Dental Assistant (CDA)</v>
      </c>
      <c r="D252" s="55" t="s">
        <v>532</v>
      </c>
      <c r="E252" s="54" t="str">
        <f t="shared" si="16"/>
        <v>2</v>
      </c>
      <c r="F252">
        <v>251</v>
      </c>
      <c r="G252" s="67" t="s">
        <v>533</v>
      </c>
      <c r="H252" t="str">
        <f t="shared" si="17"/>
        <v>Yes</v>
      </c>
      <c r="I252" t="str">
        <f t="shared" si="18"/>
        <v>Yes</v>
      </c>
      <c r="J252" t="str">
        <f t="shared" si="19"/>
        <v>Yes</v>
      </c>
      <c r="K252" t="e">
        <f>VLOOKUP(B252,'DOE Codes Lookups'!$A$3:$D$507,2,FALSE)</f>
        <v>#N/A</v>
      </c>
    </row>
    <row r="253" spans="1:11" ht="30" x14ac:dyDescent="0.25">
      <c r="A253">
        <v>252</v>
      </c>
      <c r="B253" s="71" t="s">
        <v>534</v>
      </c>
      <c r="C253" s="55" t="str">
        <f t="shared" si="15"/>
        <v>(DDSOA001) DSA Certified Professional Decorator</v>
      </c>
      <c r="D253" s="55" t="s">
        <v>535</v>
      </c>
      <c r="E253" s="54" t="str">
        <f t="shared" si="16"/>
        <v>1</v>
      </c>
      <c r="F253">
        <v>252</v>
      </c>
      <c r="G253" s="67" t="s">
        <v>536</v>
      </c>
      <c r="H253" t="str">
        <f t="shared" si="17"/>
        <v>No</v>
      </c>
      <c r="I253" t="str">
        <f t="shared" si="18"/>
        <v>No</v>
      </c>
      <c r="J253" t="str">
        <f t="shared" si="19"/>
        <v>No</v>
      </c>
      <c r="K253" t="e">
        <f>VLOOKUP(B253,'DOE Codes Lookups'!$A$3:$D$507,2,FALSE)</f>
        <v>#N/A</v>
      </c>
    </row>
    <row r="254" spans="1:11" x14ac:dyDescent="0.25">
      <c r="A254">
        <v>253</v>
      </c>
      <c r="B254" s="71" t="s">
        <v>537</v>
      </c>
      <c r="C254" s="55" t="str">
        <f t="shared" si="15"/>
        <v>(DIGIT001) STARS GIS Technician</v>
      </c>
      <c r="D254" s="55" t="s">
        <v>538</v>
      </c>
      <c r="E254" s="54" t="str">
        <f t="shared" si="16"/>
        <v>1</v>
      </c>
      <c r="F254">
        <v>253</v>
      </c>
      <c r="G254" s="67" t="s">
        <v>539</v>
      </c>
      <c r="H254" t="str">
        <f t="shared" si="17"/>
        <v>No</v>
      </c>
      <c r="I254" t="str">
        <f t="shared" si="18"/>
        <v>No</v>
      </c>
      <c r="J254" t="str">
        <f t="shared" si="19"/>
        <v>No</v>
      </c>
      <c r="K254" t="e">
        <f>VLOOKUP(B254,'DOE Codes Lookups'!$A$3:$D$507,2,FALSE)</f>
        <v>#N/A</v>
      </c>
    </row>
    <row r="255" spans="1:11" ht="30" x14ac:dyDescent="0.25">
      <c r="A255">
        <v>254</v>
      </c>
      <c r="B255" s="71" t="s">
        <v>3824</v>
      </c>
      <c r="C255" s="55" t="str">
        <f t="shared" si="15"/>
        <v>(DIGIT002) SPACE Geospatial Certification</v>
      </c>
      <c r="D255" s="55" t="s">
        <v>3825</v>
      </c>
      <c r="E255" s="54" t="str">
        <f t="shared" si="16"/>
        <v>1</v>
      </c>
      <c r="F255">
        <v>254</v>
      </c>
      <c r="G255" s="67" t="s">
        <v>539</v>
      </c>
      <c r="H255" t="str">
        <f t="shared" si="17"/>
        <v>No</v>
      </c>
      <c r="I255" t="str">
        <f t="shared" si="18"/>
        <v>No</v>
      </c>
      <c r="J255" t="str">
        <f t="shared" si="19"/>
        <v>No</v>
      </c>
      <c r="K255" t="e">
        <f>VLOOKUP(B255,'DOE Codes Lookups'!$A$3:$D$507,2,FALSE)</f>
        <v>#N/A</v>
      </c>
    </row>
    <row r="256" spans="1:11" ht="30" x14ac:dyDescent="0.25">
      <c r="A256">
        <v>255</v>
      </c>
      <c r="B256" s="71" t="s">
        <v>3952</v>
      </c>
      <c r="C256" s="55" t="str">
        <f t="shared" si="15"/>
        <v>(DUCKS001) Ecology Conservation and Management Certification</v>
      </c>
      <c r="D256" s="55" t="s">
        <v>3953</v>
      </c>
      <c r="E256" s="54" t="str">
        <f t="shared" si="16"/>
        <v>1</v>
      </c>
      <c r="F256">
        <v>255</v>
      </c>
      <c r="G256" s="67" t="s">
        <v>4281</v>
      </c>
      <c r="H256" t="str">
        <f t="shared" si="17"/>
        <v>No</v>
      </c>
      <c r="I256" t="str">
        <f t="shared" si="18"/>
        <v>No</v>
      </c>
      <c r="J256" t="str">
        <f t="shared" si="19"/>
        <v>No</v>
      </c>
      <c r="K256" t="e">
        <f>VLOOKUP(B256,'DOE Codes Lookups'!$A$3:$D$507,2,FALSE)</f>
        <v>#N/A</v>
      </c>
    </row>
    <row r="257" spans="1:11" ht="30" x14ac:dyDescent="0.25">
      <c r="A257">
        <v>256</v>
      </c>
      <c r="B257" s="71" t="s">
        <v>3665</v>
      </c>
      <c r="C257" s="55" t="str">
        <f t="shared" si="15"/>
        <v>(EAETC001) EETC Technician Certification</v>
      </c>
      <c r="D257" s="55" t="s">
        <v>3666</v>
      </c>
      <c r="E257" s="54" t="str">
        <f t="shared" si="16"/>
        <v>1</v>
      </c>
      <c r="F257">
        <v>256</v>
      </c>
      <c r="G257" s="67" t="s">
        <v>4226</v>
      </c>
      <c r="H257" t="str">
        <f t="shared" si="17"/>
        <v>No</v>
      </c>
      <c r="I257" t="str">
        <f t="shared" si="18"/>
        <v>No</v>
      </c>
      <c r="J257" t="str">
        <f t="shared" si="19"/>
        <v>No</v>
      </c>
      <c r="K257" t="e">
        <f>VLOOKUP(B257,'DOE Codes Lookups'!$A$3:$D$507,2,FALSE)</f>
        <v>#N/A</v>
      </c>
    </row>
    <row r="258" spans="1:11" ht="30" x14ac:dyDescent="0.25">
      <c r="A258">
        <v>257</v>
      </c>
      <c r="B258" s="71" t="s">
        <v>3954</v>
      </c>
      <c r="C258" s="55" t="str">
        <f t="shared" ref="C258:C321" si="20">CONCATENATE("(",B258,") ",D258)</f>
        <v>(ELANC001) Fundamentals of Animal Science Certification</v>
      </c>
      <c r="D258" s="55" t="s">
        <v>3955</v>
      </c>
      <c r="E258" s="54" t="str">
        <f t="shared" ref="E258:E321" si="21">IF(H258="no","1",IF(AND(H258="Yes",I258="No",J258="No"),"3",IF(AND(H258="Yes",I258="Yes",J258="Yes"),"2",IF(AND(H258="Yes",I258="Yes",J258="No"),"5",IF(AND(H258="Yes",I258="No",J258="Yes"),"4","0")))))</f>
        <v>1</v>
      </c>
      <c r="F258">
        <v>257</v>
      </c>
      <c r="G258" s="67" t="s">
        <v>4283</v>
      </c>
      <c r="H258" t="str">
        <f t="shared" ref="H258:H321" si="22">IFERROR(VLOOKUP(B258,PSICFL_2021,2,FALSE),"No")</f>
        <v>No</v>
      </c>
      <c r="I258" t="str">
        <f t="shared" ref="I258:I321" si="23">IFERROR(VLOOKUP(B258,PSICFL_2021,5,FALSE),"No")</f>
        <v>No</v>
      </c>
      <c r="J258" t="str">
        <f t="shared" ref="J258:J321" si="24">IFERROR(VLOOKUP(B258,PSICFL_2021,3,FALSE),"No")</f>
        <v>No</v>
      </c>
      <c r="K258" t="e">
        <f>VLOOKUP(B258,'DOE Codes Lookups'!$A$3:$D$507,2,FALSE)</f>
        <v>#N/A</v>
      </c>
    </row>
    <row r="259" spans="1:11" ht="30" x14ac:dyDescent="0.25">
      <c r="A259">
        <v>258</v>
      </c>
      <c r="B259" s="71" t="s">
        <v>540</v>
      </c>
      <c r="C259" s="55" t="str">
        <f t="shared" si="20"/>
        <v>(EMCSQ001) Information Storage and Management (EMCISA) Associate</v>
      </c>
      <c r="D259" s="55" t="s">
        <v>541</v>
      </c>
      <c r="E259" s="54" t="str">
        <f t="shared" si="21"/>
        <v>2</v>
      </c>
      <c r="F259">
        <v>258</v>
      </c>
      <c r="G259" s="67" t="s">
        <v>542</v>
      </c>
      <c r="H259" t="str">
        <f t="shared" si="22"/>
        <v>Yes</v>
      </c>
      <c r="I259" t="str">
        <f t="shared" si="23"/>
        <v>Yes</v>
      </c>
      <c r="J259" t="str">
        <f t="shared" si="24"/>
        <v>Yes</v>
      </c>
      <c r="K259" t="e">
        <f>VLOOKUP(B259,'DOE Codes Lookups'!$A$3:$D$507,2,FALSE)</f>
        <v>#N/A</v>
      </c>
    </row>
    <row r="260" spans="1:11" ht="30" x14ac:dyDescent="0.25">
      <c r="A260">
        <v>259</v>
      </c>
      <c r="B260" s="71" t="s">
        <v>543</v>
      </c>
      <c r="C260" s="55" t="str">
        <f t="shared" si="20"/>
        <v>(ENTCP001) ETCP Certified Entertainment Electrician</v>
      </c>
      <c r="D260" s="55" t="s">
        <v>544</v>
      </c>
      <c r="E260" s="54" t="str">
        <f t="shared" si="21"/>
        <v>2</v>
      </c>
      <c r="F260">
        <v>259</v>
      </c>
      <c r="G260" s="67" t="s">
        <v>545</v>
      </c>
      <c r="H260" t="str">
        <f t="shared" si="22"/>
        <v>Yes</v>
      </c>
      <c r="I260" t="str">
        <f t="shared" si="23"/>
        <v>Yes</v>
      </c>
      <c r="J260" t="str">
        <f t="shared" si="24"/>
        <v>Yes</v>
      </c>
      <c r="K260" t="e">
        <f>VLOOKUP(B260,'DOE Codes Lookups'!$A$3:$D$507,2,FALSE)</f>
        <v>#N/A</v>
      </c>
    </row>
    <row r="261" spans="1:11" ht="30" x14ac:dyDescent="0.25">
      <c r="A261">
        <v>260</v>
      </c>
      <c r="B261" s="71" t="s">
        <v>546</v>
      </c>
      <c r="C261" s="55" t="str">
        <f t="shared" si="20"/>
        <v>(ENTCP002) ETCP Certified Rigger – Arena</v>
      </c>
      <c r="D261" s="55" t="s">
        <v>547</v>
      </c>
      <c r="E261" s="54" t="str">
        <f t="shared" si="21"/>
        <v>1</v>
      </c>
      <c r="F261">
        <v>260</v>
      </c>
      <c r="G261" s="67" t="s">
        <v>545</v>
      </c>
      <c r="H261" t="str">
        <f t="shared" si="22"/>
        <v>No</v>
      </c>
      <c r="I261" t="str">
        <f t="shared" si="23"/>
        <v>No</v>
      </c>
      <c r="J261" t="str">
        <f t="shared" si="24"/>
        <v>No</v>
      </c>
      <c r="K261" t="e">
        <f>VLOOKUP(B261,'DOE Codes Lookups'!$A$3:$D$507,2,FALSE)</f>
        <v>#N/A</v>
      </c>
    </row>
    <row r="262" spans="1:11" ht="30" x14ac:dyDescent="0.25">
      <c r="A262">
        <v>261</v>
      </c>
      <c r="B262" s="71" t="s">
        <v>548</v>
      </c>
      <c r="C262" s="55" t="str">
        <f t="shared" si="20"/>
        <v>(ENTCP003) ETCP Certified Rigger – Theatre</v>
      </c>
      <c r="D262" s="55" t="s">
        <v>549</v>
      </c>
      <c r="E262" s="54" t="str">
        <f t="shared" si="21"/>
        <v>1</v>
      </c>
      <c r="F262">
        <v>261</v>
      </c>
      <c r="G262" s="67" t="s">
        <v>545</v>
      </c>
      <c r="H262" t="str">
        <f t="shared" si="22"/>
        <v>No</v>
      </c>
      <c r="I262" t="str">
        <f t="shared" si="23"/>
        <v>No</v>
      </c>
      <c r="J262" t="str">
        <f t="shared" si="24"/>
        <v>No</v>
      </c>
      <c r="K262" t="e">
        <f>VLOOKUP(B262,'DOE Codes Lookups'!$A$3:$D$507,2,FALSE)</f>
        <v>#N/A</v>
      </c>
    </row>
    <row r="263" spans="1:11" x14ac:dyDescent="0.25">
      <c r="A263">
        <v>262</v>
      </c>
      <c r="B263" s="71" t="s">
        <v>550</v>
      </c>
      <c r="C263" s="55" t="str">
        <f t="shared" si="20"/>
        <v>(ESRIC001) ArcGIS Desktop Entry</v>
      </c>
      <c r="D263" s="55" t="s">
        <v>551</v>
      </c>
      <c r="E263" s="54" t="str">
        <f t="shared" si="21"/>
        <v>1</v>
      </c>
      <c r="F263">
        <v>262</v>
      </c>
      <c r="G263" s="67" t="s">
        <v>552</v>
      </c>
      <c r="H263" t="str">
        <f t="shared" si="22"/>
        <v>No</v>
      </c>
      <c r="I263" t="str">
        <f t="shared" si="23"/>
        <v>No</v>
      </c>
      <c r="J263" t="str">
        <f t="shared" si="24"/>
        <v>No</v>
      </c>
      <c r="K263" t="e">
        <f>VLOOKUP(B263,'DOE Codes Lookups'!$A$3:$D$507,2,FALSE)</f>
        <v>#N/A</v>
      </c>
    </row>
    <row r="264" spans="1:11" x14ac:dyDescent="0.25">
      <c r="A264">
        <v>263</v>
      </c>
      <c r="B264" s="71" t="s">
        <v>3231</v>
      </c>
      <c r="C264" s="55" t="str">
        <f t="shared" si="20"/>
        <v>(ETAIN001) Certified Satellite Installer</v>
      </c>
      <c r="D264" s="55" t="s">
        <v>3232</v>
      </c>
      <c r="E264" s="54" t="str">
        <f t="shared" si="21"/>
        <v>1</v>
      </c>
      <c r="F264">
        <v>263</v>
      </c>
      <c r="G264" s="67" t="s">
        <v>555</v>
      </c>
      <c r="H264" t="str">
        <f t="shared" si="22"/>
        <v>No</v>
      </c>
      <c r="I264" t="str">
        <f t="shared" si="23"/>
        <v>No</v>
      </c>
      <c r="J264" t="str">
        <f t="shared" si="24"/>
        <v>No</v>
      </c>
      <c r="K264" t="e">
        <f>VLOOKUP(B264,'DOE Codes Lookups'!$A$3:$D$507,2,FALSE)</f>
        <v>#N/A</v>
      </c>
    </row>
    <row r="265" spans="1:11" x14ac:dyDescent="0.25">
      <c r="A265">
        <v>264</v>
      </c>
      <c r="B265" s="71" t="s">
        <v>553</v>
      </c>
      <c r="C265" s="55" t="str">
        <f t="shared" si="20"/>
        <v>(ETAIN002) Fiber Optics Installer (FOI)</v>
      </c>
      <c r="D265" s="55" t="s">
        <v>554</v>
      </c>
      <c r="E265" s="54" t="str">
        <f t="shared" si="21"/>
        <v>2</v>
      </c>
      <c r="F265">
        <v>264</v>
      </c>
      <c r="G265" s="67" t="s">
        <v>555</v>
      </c>
      <c r="H265" t="str">
        <f t="shared" si="22"/>
        <v>Yes</v>
      </c>
      <c r="I265" t="str">
        <f t="shared" si="23"/>
        <v>Yes</v>
      </c>
      <c r="J265" t="str">
        <f t="shared" si="24"/>
        <v>Yes</v>
      </c>
      <c r="K265" t="e">
        <f>VLOOKUP(B265,'DOE Codes Lookups'!$A$3:$D$507,2,FALSE)</f>
        <v>#N/A</v>
      </c>
    </row>
    <row r="266" spans="1:11" ht="30" x14ac:dyDescent="0.25">
      <c r="A266">
        <v>265</v>
      </c>
      <c r="B266" s="71" t="s">
        <v>3233</v>
      </c>
      <c r="C266" s="55" t="str">
        <f t="shared" si="20"/>
        <v>(ETAIN003) Student Electronics Technician (SET)</v>
      </c>
      <c r="D266" s="55" t="s">
        <v>3234</v>
      </c>
      <c r="E266" s="54" t="str">
        <f t="shared" si="21"/>
        <v>1</v>
      </c>
      <c r="F266">
        <v>265</v>
      </c>
      <c r="G266" s="67" t="s">
        <v>555</v>
      </c>
      <c r="H266" t="str">
        <f t="shared" si="22"/>
        <v>No</v>
      </c>
      <c r="I266" t="str">
        <f t="shared" si="23"/>
        <v>No</v>
      </c>
      <c r="J266" t="str">
        <f t="shared" si="24"/>
        <v>No</v>
      </c>
      <c r="K266" t="e">
        <f>VLOOKUP(B266,'DOE Codes Lookups'!$A$3:$D$507,2,FALSE)</f>
        <v>#N/A</v>
      </c>
    </row>
    <row r="267" spans="1:11" x14ac:dyDescent="0.25">
      <c r="A267">
        <v>266</v>
      </c>
      <c r="B267" s="71" t="s">
        <v>3235</v>
      </c>
      <c r="C267" s="55" t="str">
        <f t="shared" si="20"/>
        <v>(ETAIN004) Telecommunications</v>
      </c>
      <c r="D267" s="55" t="s">
        <v>3236</v>
      </c>
      <c r="E267" s="54" t="str">
        <f t="shared" si="21"/>
        <v>1</v>
      </c>
      <c r="F267">
        <v>266</v>
      </c>
      <c r="G267" s="67" t="s">
        <v>555</v>
      </c>
      <c r="H267" t="str">
        <f t="shared" si="22"/>
        <v>No</v>
      </c>
      <c r="I267" t="str">
        <f t="shared" si="23"/>
        <v>No</v>
      </c>
      <c r="J267" t="str">
        <f t="shared" si="24"/>
        <v>No</v>
      </c>
      <c r="K267" t="e">
        <f>VLOOKUP(B267,'DOE Codes Lookups'!$A$3:$D$507,2,FALSE)</f>
        <v>#N/A</v>
      </c>
    </row>
    <row r="268" spans="1:11" x14ac:dyDescent="0.25">
      <c r="A268">
        <v>267</v>
      </c>
      <c r="B268" s="71" t="s">
        <v>3237</v>
      </c>
      <c r="C268" s="55" t="str">
        <f t="shared" si="20"/>
        <v>(ETAIN005) Wireless Communications</v>
      </c>
      <c r="D268" s="55" t="s">
        <v>3238</v>
      </c>
      <c r="E268" s="54" t="str">
        <f t="shared" si="21"/>
        <v>1</v>
      </c>
      <c r="F268">
        <v>267</v>
      </c>
      <c r="G268" s="67" t="s">
        <v>555</v>
      </c>
      <c r="H268" t="str">
        <f t="shared" si="22"/>
        <v>No</v>
      </c>
      <c r="I268" t="str">
        <f t="shared" si="23"/>
        <v>No</v>
      </c>
      <c r="J268" t="str">
        <f t="shared" si="24"/>
        <v>No</v>
      </c>
      <c r="K268" t="e">
        <f>VLOOKUP(B268,'DOE Codes Lookups'!$A$3:$D$507,2,FALSE)</f>
        <v>#N/A</v>
      </c>
    </row>
    <row r="269" spans="1:11" ht="30" x14ac:dyDescent="0.25">
      <c r="A269">
        <v>268</v>
      </c>
      <c r="B269" s="71" t="s">
        <v>3577</v>
      </c>
      <c r="C269" s="55" t="str">
        <f t="shared" si="20"/>
        <v>(ETAIN006) Avionics Electronics Technician</v>
      </c>
      <c r="D269" s="55" t="s">
        <v>3578</v>
      </c>
      <c r="E269" s="54" t="str">
        <f t="shared" si="21"/>
        <v>1</v>
      </c>
      <c r="F269">
        <v>268</v>
      </c>
      <c r="G269" s="67" t="s">
        <v>555</v>
      </c>
      <c r="H269" t="str">
        <f t="shared" si="22"/>
        <v>No</v>
      </c>
      <c r="I269" t="str">
        <f t="shared" si="23"/>
        <v>No</v>
      </c>
      <c r="J269" t="str">
        <f t="shared" si="24"/>
        <v>No</v>
      </c>
      <c r="K269" t="e">
        <f>VLOOKUP(B269,'DOE Codes Lookups'!$A$3:$D$507,2,FALSE)</f>
        <v>#N/A</v>
      </c>
    </row>
    <row r="270" spans="1:11" ht="30" x14ac:dyDescent="0.25">
      <c r="A270">
        <v>269</v>
      </c>
      <c r="B270" s="71" t="s">
        <v>3647</v>
      </c>
      <c r="C270" s="55" t="str">
        <f t="shared" si="20"/>
        <v>(ETAIN007) Radar Electronics Technician (RAD)</v>
      </c>
      <c r="D270" s="55" t="s">
        <v>3648</v>
      </c>
      <c r="E270" s="54" t="str">
        <f t="shared" si="21"/>
        <v>1</v>
      </c>
      <c r="F270">
        <v>269</v>
      </c>
      <c r="G270" s="67" t="s">
        <v>555</v>
      </c>
      <c r="H270" t="str">
        <f t="shared" si="22"/>
        <v>No</v>
      </c>
      <c r="I270" t="str">
        <f t="shared" si="23"/>
        <v>No</v>
      </c>
      <c r="J270" t="str">
        <f t="shared" si="24"/>
        <v>No</v>
      </c>
      <c r="K270" t="e">
        <f>VLOOKUP(B270,'DOE Codes Lookups'!$A$3:$D$507,2,FALSE)</f>
        <v>#N/A</v>
      </c>
    </row>
    <row r="271" spans="1:11" ht="30" x14ac:dyDescent="0.25">
      <c r="A271">
        <v>270</v>
      </c>
      <c r="B271" s="71" t="s">
        <v>556</v>
      </c>
      <c r="C271" s="55" t="str">
        <f t="shared" si="20"/>
        <v>(ETAIN008) Associate Certified Electronics Technician (CETa)</v>
      </c>
      <c r="D271" s="55" t="s">
        <v>557</v>
      </c>
      <c r="E271" s="54" t="str">
        <f t="shared" si="21"/>
        <v>2</v>
      </c>
      <c r="F271">
        <v>270</v>
      </c>
      <c r="G271" s="67" t="s">
        <v>555</v>
      </c>
      <c r="H271" t="str">
        <f t="shared" si="22"/>
        <v>Yes</v>
      </c>
      <c r="I271" t="str">
        <f t="shared" si="23"/>
        <v>Yes</v>
      </c>
      <c r="J271" t="str">
        <f t="shared" si="24"/>
        <v>Yes</v>
      </c>
      <c r="K271" t="e">
        <f>VLOOKUP(B271,'DOE Codes Lookups'!$A$3:$D$507,2,FALSE)</f>
        <v>#N/A</v>
      </c>
    </row>
    <row r="272" spans="1:11" ht="30" x14ac:dyDescent="0.25">
      <c r="A272">
        <v>271</v>
      </c>
      <c r="B272" s="71" t="s">
        <v>558</v>
      </c>
      <c r="C272" s="55" t="str">
        <f t="shared" si="20"/>
        <v>(ETAIN009) Data Cabling Installer Certification (DCIC)</v>
      </c>
      <c r="D272" s="55" t="s">
        <v>559</v>
      </c>
      <c r="E272" s="54" t="str">
        <f t="shared" si="21"/>
        <v>2</v>
      </c>
      <c r="F272">
        <v>271</v>
      </c>
      <c r="G272" s="67" t="s">
        <v>555</v>
      </c>
      <c r="H272" t="str">
        <f t="shared" si="22"/>
        <v>Yes</v>
      </c>
      <c r="I272" t="str">
        <f t="shared" si="23"/>
        <v>Yes</v>
      </c>
      <c r="J272" t="str">
        <f t="shared" si="24"/>
        <v>Yes</v>
      </c>
      <c r="K272" t="e">
        <f>VLOOKUP(B272,'DOE Codes Lookups'!$A$3:$D$507,2,FALSE)</f>
        <v>#N/A</v>
      </c>
    </row>
    <row r="273" spans="1:11" ht="30" x14ac:dyDescent="0.25">
      <c r="A273">
        <v>272</v>
      </c>
      <c r="B273" s="71" t="s">
        <v>560</v>
      </c>
      <c r="C273" s="55" t="str">
        <f t="shared" si="20"/>
        <v>(ETAIN010) Fiber Optics Technician (FOT)</v>
      </c>
      <c r="D273" s="55" t="s">
        <v>561</v>
      </c>
      <c r="E273" s="54" t="str">
        <f t="shared" si="21"/>
        <v>2</v>
      </c>
      <c r="F273">
        <v>272</v>
      </c>
      <c r="G273" s="67" t="s">
        <v>555</v>
      </c>
      <c r="H273" t="str">
        <f t="shared" si="22"/>
        <v>Yes</v>
      </c>
      <c r="I273" t="str">
        <f t="shared" si="23"/>
        <v>Yes</v>
      </c>
      <c r="J273" t="str">
        <f t="shared" si="24"/>
        <v>Yes</v>
      </c>
      <c r="K273" t="e">
        <f>VLOOKUP(B273,'DOE Codes Lookups'!$A$3:$D$507,2,FALSE)</f>
        <v>#N/A</v>
      </c>
    </row>
    <row r="274" spans="1:11" ht="30" x14ac:dyDescent="0.25">
      <c r="A274">
        <v>273</v>
      </c>
      <c r="B274" s="71" t="s">
        <v>562</v>
      </c>
      <c r="C274" s="55" t="str">
        <f t="shared" si="20"/>
        <v>(ETAIN011) Fiber Optics Technician-Outside Plant (FOT-OSP)</v>
      </c>
      <c r="D274" s="55" t="s">
        <v>563</v>
      </c>
      <c r="E274" s="54" t="str">
        <f t="shared" si="21"/>
        <v>2</v>
      </c>
      <c r="F274">
        <v>273</v>
      </c>
      <c r="G274" s="67" t="s">
        <v>555</v>
      </c>
      <c r="H274" t="str">
        <f t="shared" si="22"/>
        <v>Yes</v>
      </c>
      <c r="I274" t="str">
        <f t="shared" si="23"/>
        <v>Yes</v>
      </c>
      <c r="J274" t="str">
        <f t="shared" si="24"/>
        <v>Yes</v>
      </c>
      <c r="K274" t="e">
        <f>VLOOKUP(B274,'DOE Codes Lookups'!$A$3:$D$507,2,FALSE)</f>
        <v>#N/A</v>
      </c>
    </row>
    <row r="275" spans="1:11" ht="30" x14ac:dyDescent="0.25">
      <c r="A275">
        <v>274</v>
      </c>
      <c r="B275" s="71" t="s">
        <v>564</v>
      </c>
      <c r="C275" s="55" t="str">
        <f t="shared" si="20"/>
        <v>(ETAIN012) Photonics Technician - Operator (PTO)</v>
      </c>
      <c r="D275" s="55" t="s">
        <v>565</v>
      </c>
      <c r="E275" s="54" t="str">
        <f t="shared" si="21"/>
        <v>2</v>
      </c>
      <c r="F275">
        <v>274</v>
      </c>
      <c r="G275" s="67" t="s">
        <v>555</v>
      </c>
      <c r="H275" t="str">
        <f t="shared" si="22"/>
        <v>Yes</v>
      </c>
      <c r="I275" t="str">
        <f t="shared" si="23"/>
        <v>Yes</v>
      </c>
      <c r="J275" t="str">
        <f t="shared" si="24"/>
        <v>Yes</v>
      </c>
      <c r="K275" t="e">
        <f>VLOOKUP(B275,'DOE Codes Lookups'!$A$3:$D$507,2,FALSE)</f>
        <v>#N/A</v>
      </c>
    </row>
    <row r="276" spans="1:11" ht="30" x14ac:dyDescent="0.25">
      <c r="A276">
        <v>275</v>
      </c>
      <c r="B276" s="71" t="s">
        <v>566</v>
      </c>
      <c r="C276" s="55" t="str">
        <f t="shared" si="20"/>
        <v>(ETAIN013) Photonics Technician Specialist (PTS)</v>
      </c>
      <c r="D276" s="55" t="s">
        <v>567</v>
      </c>
      <c r="E276" s="54" t="str">
        <f t="shared" si="21"/>
        <v>2</v>
      </c>
      <c r="F276">
        <v>275</v>
      </c>
      <c r="G276" s="67" t="s">
        <v>555</v>
      </c>
      <c r="H276" t="str">
        <f t="shared" si="22"/>
        <v>Yes</v>
      </c>
      <c r="I276" t="str">
        <f t="shared" si="23"/>
        <v>Yes</v>
      </c>
      <c r="J276" t="str">
        <f t="shared" si="24"/>
        <v>Yes</v>
      </c>
      <c r="K276" t="e">
        <f>VLOOKUP(B276,'DOE Codes Lookups'!$A$3:$D$507,2,FALSE)</f>
        <v>#N/A</v>
      </c>
    </row>
    <row r="277" spans="1:11" ht="30" x14ac:dyDescent="0.25">
      <c r="A277">
        <v>276</v>
      </c>
      <c r="B277" s="71" t="s">
        <v>568</v>
      </c>
      <c r="C277" s="55" t="str">
        <f t="shared" si="20"/>
        <v>(ETAIN014) Photovoltaic Installer (PVI) - Level 1</v>
      </c>
      <c r="D277" s="55" t="s">
        <v>569</v>
      </c>
      <c r="E277" s="54" t="str">
        <f t="shared" si="21"/>
        <v>2</v>
      </c>
      <c r="F277">
        <v>276</v>
      </c>
      <c r="G277" s="67" t="s">
        <v>555</v>
      </c>
      <c r="H277" t="str">
        <f t="shared" si="22"/>
        <v>Yes</v>
      </c>
      <c r="I277" t="str">
        <f t="shared" si="23"/>
        <v>Yes</v>
      </c>
      <c r="J277" t="str">
        <f t="shared" si="24"/>
        <v>Yes</v>
      </c>
      <c r="K277" t="e">
        <f>VLOOKUP(B277,'DOE Codes Lookups'!$A$3:$D$507,2,FALSE)</f>
        <v>#N/A</v>
      </c>
    </row>
    <row r="278" spans="1:11" ht="30" x14ac:dyDescent="0.25">
      <c r="A278">
        <v>277</v>
      </c>
      <c r="B278" s="71" t="s">
        <v>570</v>
      </c>
      <c r="C278" s="55" t="str">
        <f t="shared" si="20"/>
        <v>(ETAIN019) Small Wind Installer (SWI) - Level 1</v>
      </c>
      <c r="D278" s="55" t="s">
        <v>571</v>
      </c>
      <c r="E278" s="54" t="str">
        <f t="shared" si="21"/>
        <v>2</v>
      </c>
      <c r="F278">
        <v>277</v>
      </c>
      <c r="G278" s="67" t="s">
        <v>555</v>
      </c>
      <c r="H278" t="str">
        <f t="shared" si="22"/>
        <v>Yes</v>
      </c>
      <c r="I278" t="str">
        <f t="shared" si="23"/>
        <v>Yes</v>
      </c>
      <c r="J278" t="str">
        <f t="shared" si="24"/>
        <v>Yes</v>
      </c>
      <c r="K278" t="e">
        <f>VLOOKUP(B278,'DOE Codes Lookups'!$A$3:$D$507,2,FALSE)</f>
        <v>#N/A</v>
      </c>
    </row>
    <row r="279" spans="1:11" ht="30" x14ac:dyDescent="0.25">
      <c r="A279">
        <v>278</v>
      </c>
      <c r="B279" s="71" t="s">
        <v>572</v>
      </c>
      <c r="C279" s="55" t="str">
        <f t="shared" si="20"/>
        <v>(ETAIN022) Specialist in Precision Optics (SPO)</v>
      </c>
      <c r="D279" s="55" t="s">
        <v>573</v>
      </c>
      <c r="E279" s="54" t="str">
        <f t="shared" si="21"/>
        <v>2</v>
      </c>
      <c r="F279">
        <v>278</v>
      </c>
      <c r="G279" s="67" t="s">
        <v>555</v>
      </c>
      <c r="H279" t="str">
        <f t="shared" si="22"/>
        <v>Yes</v>
      </c>
      <c r="I279" t="str">
        <f t="shared" si="23"/>
        <v>Yes</v>
      </c>
      <c r="J279" t="str">
        <f t="shared" si="24"/>
        <v>Yes</v>
      </c>
      <c r="K279" t="e">
        <f>VLOOKUP(B279,'DOE Codes Lookups'!$A$3:$D$507,2,FALSE)</f>
        <v>#N/A</v>
      </c>
    </row>
    <row r="280" spans="1:11" ht="30" x14ac:dyDescent="0.25">
      <c r="A280">
        <v>279</v>
      </c>
      <c r="B280" s="71" t="s">
        <v>574</v>
      </c>
      <c r="C280" s="55" t="str">
        <f t="shared" si="20"/>
        <v>(ETAIN023) Technician in Precision Optics (TPO)</v>
      </c>
      <c r="D280" s="55" t="s">
        <v>575</v>
      </c>
      <c r="E280" s="54" t="str">
        <f t="shared" si="21"/>
        <v>2</v>
      </c>
      <c r="F280">
        <v>279</v>
      </c>
      <c r="G280" s="67" t="s">
        <v>555</v>
      </c>
      <c r="H280" t="str">
        <f t="shared" si="22"/>
        <v>Yes</v>
      </c>
      <c r="I280" t="str">
        <f t="shared" si="23"/>
        <v>Yes</v>
      </c>
      <c r="J280" t="str">
        <f t="shared" si="24"/>
        <v>Yes</v>
      </c>
      <c r="K280" t="e">
        <f>VLOOKUP(B280,'DOE Codes Lookups'!$A$3:$D$507,2,FALSE)</f>
        <v>#N/A</v>
      </c>
    </row>
    <row r="281" spans="1:11" ht="30" x14ac:dyDescent="0.25">
      <c r="A281">
        <v>280</v>
      </c>
      <c r="B281" s="71" t="s">
        <v>3931</v>
      </c>
      <c r="C281" s="55" t="str">
        <f t="shared" si="20"/>
        <v>(FANUC001) FANUC Certified Robot Operator - 1 (FCR-01)</v>
      </c>
      <c r="D281" s="55" t="s">
        <v>3932</v>
      </c>
      <c r="E281" s="54" t="str">
        <f t="shared" si="21"/>
        <v>1</v>
      </c>
      <c r="F281">
        <v>280</v>
      </c>
      <c r="G281" s="67" t="s">
        <v>4272</v>
      </c>
      <c r="H281" t="str">
        <f t="shared" si="22"/>
        <v>No</v>
      </c>
      <c r="I281" t="str">
        <f t="shared" si="23"/>
        <v>No</v>
      </c>
      <c r="J281" t="str">
        <f t="shared" si="24"/>
        <v>No</v>
      </c>
      <c r="K281" t="e">
        <f>VLOOKUP(B281,'DOE Codes Lookups'!$A$3:$D$507,2,FALSE)</f>
        <v>#N/A</v>
      </c>
    </row>
    <row r="282" spans="1:11" ht="30" x14ac:dyDescent="0.25">
      <c r="A282">
        <v>281</v>
      </c>
      <c r="B282" s="71" t="s">
        <v>576</v>
      </c>
      <c r="C282" s="55" t="str">
        <f t="shared" si="20"/>
        <v>(FASMB001) Massage &amp; Bodywork Licensing Examination (MBLEx)</v>
      </c>
      <c r="D282" s="55" t="s">
        <v>577</v>
      </c>
      <c r="E282" s="54" t="str">
        <f t="shared" si="21"/>
        <v>4</v>
      </c>
      <c r="F282">
        <v>281</v>
      </c>
      <c r="G282" s="67" t="s">
        <v>578</v>
      </c>
      <c r="H282" t="str">
        <f t="shared" si="22"/>
        <v>Yes</v>
      </c>
      <c r="I282" t="str">
        <f t="shared" si="23"/>
        <v>No</v>
      </c>
      <c r="J282" t="str">
        <f t="shared" si="24"/>
        <v>Yes</v>
      </c>
      <c r="K282" t="e">
        <f>VLOOKUP(B282,'DOE Codes Lookups'!$A$3:$D$507,2,FALSE)</f>
        <v>#N/A</v>
      </c>
    </row>
    <row r="283" spans="1:11" ht="30" x14ac:dyDescent="0.25">
      <c r="A283">
        <v>282</v>
      </c>
      <c r="B283" s="71" t="s">
        <v>3240</v>
      </c>
      <c r="C283" s="55" t="str">
        <f t="shared" si="20"/>
        <v>(FDAES001) Ornamental Spray Technician</v>
      </c>
      <c r="D283" s="55" t="s">
        <v>3241</v>
      </c>
      <c r="E283" s="54" t="str">
        <f t="shared" si="21"/>
        <v>1</v>
      </c>
      <c r="F283">
        <v>282</v>
      </c>
      <c r="G283" s="67" t="s">
        <v>4056</v>
      </c>
      <c r="H283" t="str">
        <f t="shared" si="22"/>
        <v>No</v>
      </c>
      <c r="I283" t="str">
        <f t="shared" si="23"/>
        <v>No</v>
      </c>
      <c r="J283" t="str">
        <f t="shared" si="24"/>
        <v>No</v>
      </c>
      <c r="K283" t="e">
        <f>VLOOKUP(B283,'DOE Codes Lookups'!$A$3:$D$507,2,FALSE)</f>
        <v>#N/A</v>
      </c>
    </row>
    <row r="284" spans="1:11" ht="30" x14ac:dyDescent="0.25">
      <c r="A284">
        <v>283</v>
      </c>
      <c r="B284" s="71" t="s">
        <v>3242</v>
      </c>
      <c r="C284" s="55" t="str">
        <f t="shared" si="20"/>
        <v>(FDAES002) Pest Control Operator</v>
      </c>
      <c r="D284" s="55" t="s">
        <v>3243</v>
      </c>
      <c r="E284" s="54" t="str">
        <f t="shared" si="21"/>
        <v>1</v>
      </c>
      <c r="F284">
        <v>283</v>
      </c>
      <c r="G284" s="67" t="s">
        <v>4056</v>
      </c>
      <c r="H284" t="str">
        <f t="shared" si="22"/>
        <v>No</v>
      </c>
      <c r="I284" t="str">
        <f t="shared" si="23"/>
        <v>No</v>
      </c>
      <c r="J284" t="str">
        <f t="shared" si="24"/>
        <v>No</v>
      </c>
      <c r="K284" t="e">
        <f>VLOOKUP(B284,'DOE Codes Lookups'!$A$3:$D$507,2,FALSE)</f>
        <v>#N/A</v>
      </c>
    </row>
    <row r="285" spans="1:11" ht="30" x14ac:dyDescent="0.25">
      <c r="A285">
        <v>284</v>
      </c>
      <c r="B285" s="71" t="s">
        <v>3718</v>
      </c>
      <c r="C285" s="55" t="str">
        <f t="shared" si="20"/>
        <v>(FDAES003) Commercial Applicator License</v>
      </c>
      <c r="D285" s="55" t="s">
        <v>3719</v>
      </c>
      <c r="E285" s="54" t="str">
        <f t="shared" si="21"/>
        <v>1</v>
      </c>
      <c r="F285">
        <v>284</v>
      </c>
      <c r="G285" s="67" t="s">
        <v>4056</v>
      </c>
      <c r="H285" t="str">
        <f t="shared" si="22"/>
        <v>No</v>
      </c>
      <c r="I285" t="str">
        <f t="shared" si="23"/>
        <v>No</v>
      </c>
      <c r="J285" t="str">
        <f t="shared" si="24"/>
        <v>No</v>
      </c>
      <c r="K285" t="e">
        <f>VLOOKUP(B285,'DOE Codes Lookups'!$A$3:$D$507,2,FALSE)</f>
        <v>#N/A</v>
      </c>
    </row>
    <row r="286" spans="1:11" ht="30" x14ac:dyDescent="0.25">
      <c r="A286">
        <v>285</v>
      </c>
      <c r="B286" s="71" t="s">
        <v>579</v>
      </c>
      <c r="C286" s="55" t="str">
        <f t="shared" si="20"/>
        <v>(FDFCC001) Licensed Funeral Director</v>
      </c>
      <c r="D286" s="55" t="s">
        <v>580</v>
      </c>
      <c r="E286" s="54" t="str">
        <f t="shared" si="21"/>
        <v>1</v>
      </c>
      <c r="F286">
        <v>285</v>
      </c>
      <c r="G286" s="67" t="s">
        <v>581</v>
      </c>
      <c r="H286" t="str">
        <f t="shared" si="22"/>
        <v>No</v>
      </c>
      <c r="I286" t="str">
        <f t="shared" si="23"/>
        <v>No</v>
      </c>
      <c r="J286" t="str">
        <f t="shared" si="24"/>
        <v>No</v>
      </c>
      <c r="K286" t="e">
        <f>VLOOKUP(B286,'DOE Codes Lookups'!$A$3:$D$507,2,FALSE)</f>
        <v>#N/A</v>
      </c>
    </row>
    <row r="287" spans="1:11" ht="30" x14ac:dyDescent="0.25">
      <c r="A287">
        <v>286</v>
      </c>
      <c r="B287" s="71" t="s">
        <v>3521</v>
      </c>
      <c r="C287" s="55" t="str">
        <f t="shared" si="20"/>
        <v>(FDFCC002) Licensed Embalmer</v>
      </c>
      <c r="D287" s="55" t="s">
        <v>3522</v>
      </c>
      <c r="E287" s="54" t="str">
        <f t="shared" si="21"/>
        <v>1</v>
      </c>
      <c r="F287">
        <v>286</v>
      </c>
      <c r="G287" s="67" t="s">
        <v>581</v>
      </c>
      <c r="H287" t="str">
        <f t="shared" si="22"/>
        <v>No</v>
      </c>
      <c r="I287" t="str">
        <f t="shared" si="23"/>
        <v>No</v>
      </c>
      <c r="J287" t="str">
        <f t="shared" si="24"/>
        <v>No</v>
      </c>
      <c r="K287" t="e">
        <f>VLOOKUP(B287,'DOE Codes Lookups'!$A$3:$D$507,2,FALSE)</f>
        <v>#N/A</v>
      </c>
    </row>
    <row r="288" spans="1:11" ht="30" x14ac:dyDescent="0.25">
      <c r="A288">
        <v>287</v>
      </c>
      <c r="B288" s="71" t="s">
        <v>3244</v>
      </c>
      <c r="C288" s="55" t="str">
        <f t="shared" si="20"/>
        <v>(FDLIC001) Bail Bond Agent</v>
      </c>
      <c r="D288" s="55" t="s">
        <v>3245</v>
      </c>
      <c r="E288" s="54" t="str">
        <f t="shared" si="21"/>
        <v>1</v>
      </c>
      <c r="F288">
        <v>287</v>
      </c>
      <c r="G288" s="67" t="s">
        <v>584</v>
      </c>
      <c r="H288" t="str">
        <f t="shared" si="22"/>
        <v>No</v>
      </c>
      <c r="I288" t="str">
        <f t="shared" si="23"/>
        <v>No</v>
      </c>
      <c r="J288" t="str">
        <f t="shared" si="24"/>
        <v>No</v>
      </c>
      <c r="K288" t="e">
        <f>VLOOKUP(B288,'DOE Codes Lookups'!$A$3:$D$507,2,FALSE)</f>
        <v>#N/A</v>
      </c>
    </row>
    <row r="289" spans="1:11" ht="30" x14ac:dyDescent="0.25">
      <c r="A289">
        <v>288</v>
      </c>
      <c r="B289" s="71" t="s">
        <v>3246</v>
      </c>
      <c r="C289" s="55" t="str">
        <f t="shared" si="20"/>
        <v>(FDLIC002) Private Investigator Intern</v>
      </c>
      <c r="D289" s="55" t="s">
        <v>3247</v>
      </c>
      <c r="E289" s="54" t="str">
        <f t="shared" si="21"/>
        <v>1</v>
      </c>
      <c r="F289">
        <v>288</v>
      </c>
      <c r="G289" s="67" t="s">
        <v>584</v>
      </c>
      <c r="H289" t="str">
        <f t="shared" si="22"/>
        <v>No</v>
      </c>
      <c r="I289" t="str">
        <f t="shared" si="23"/>
        <v>No</v>
      </c>
      <c r="J289" t="str">
        <f t="shared" si="24"/>
        <v>No</v>
      </c>
      <c r="K289" t="e">
        <f>VLOOKUP(B289,'DOE Codes Lookups'!$A$3:$D$507,2,FALSE)</f>
        <v>#N/A</v>
      </c>
    </row>
    <row r="290" spans="1:11" ht="30" x14ac:dyDescent="0.25">
      <c r="A290">
        <v>289</v>
      </c>
      <c r="B290" s="71" t="s">
        <v>3248</v>
      </c>
      <c r="C290" s="55" t="str">
        <f t="shared" si="20"/>
        <v>(FDLIC003) Seaport Security Officer</v>
      </c>
      <c r="D290" s="55" t="s">
        <v>3249</v>
      </c>
      <c r="E290" s="54" t="str">
        <f t="shared" si="21"/>
        <v>1</v>
      </c>
      <c r="F290">
        <v>289</v>
      </c>
      <c r="G290" s="67" t="s">
        <v>584</v>
      </c>
      <c r="H290" t="str">
        <f t="shared" si="22"/>
        <v>No</v>
      </c>
      <c r="I290" t="str">
        <f t="shared" si="23"/>
        <v>No</v>
      </c>
      <c r="J290" t="str">
        <f t="shared" si="24"/>
        <v>No</v>
      </c>
      <c r="K290" t="e">
        <f>VLOOKUP(B290,'DOE Codes Lookups'!$A$3:$D$507,2,FALSE)</f>
        <v>#N/A</v>
      </c>
    </row>
    <row r="291" spans="1:11" ht="30" x14ac:dyDescent="0.25">
      <c r="A291">
        <v>290</v>
      </c>
      <c r="B291" s="71" t="s">
        <v>582</v>
      </c>
      <c r="C291" s="55" t="str">
        <f t="shared" si="20"/>
        <v>(FDLIC004) Security Officer (Class D)</v>
      </c>
      <c r="D291" s="55" t="s">
        <v>583</v>
      </c>
      <c r="E291" s="54" t="str">
        <f t="shared" si="21"/>
        <v>1</v>
      </c>
      <c r="F291">
        <v>290</v>
      </c>
      <c r="G291" s="67" t="s">
        <v>584</v>
      </c>
      <c r="H291" t="str">
        <f t="shared" si="22"/>
        <v>No</v>
      </c>
      <c r="I291" t="str">
        <f t="shared" si="23"/>
        <v>No</v>
      </c>
      <c r="J291" t="str">
        <f t="shared" si="24"/>
        <v>No</v>
      </c>
      <c r="K291" t="e">
        <f>VLOOKUP(B291,'DOE Codes Lookups'!$A$3:$D$507,2,FALSE)</f>
        <v>#N/A</v>
      </c>
    </row>
    <row r="292" spans="1:11" ht="30" x14ac:dyDescent="0.25">
      <c r="A292">
        <v>291</v>
      </c>
      <c r="B292" s="71" t="s">
        <v>3250</v>
      </c>
      <c r="C292" s="55" t="str">
        <f t="shared" si="20"/>
        <v>(FDLIC005) Security Officer (Class G)</v>
      </c>
      <c r="D292" s="55" t="s">
        <v>3251</v>
      </c>
      <c r="E292" s="54" t="str">
        <f t="shared" si="21"/>
        <v>1</v>
      </c>
      <c r="F292">
        <v>291</v>
      </c>
      <c r="G292" s="67" t="s">
        <v>584</v>
      </c>
      <c r="H292" t="str">
        <f t="shared" si="22"/>
        <v>No</v>
      </c>
      <c r="I292" t="str">
        <f t="shared" si="23"/>
        <v>No</v>
      </c>
      <c r="J292" t="str">
        <f t="shared" si="24"/>
        <v>No</v>
      </c>
      <c r="K292" t="e">
        <f>VLOOKUP(B292,'DOE Codes Lookups'!$A$3:$D$507,2,FALSE)</f>
        <v>#N/A</v>
      </c>
    </row>
    <row r="293" spans="1:11" ht="30" x14ac:dyDescent="0.25">
      <c r="A293">
        <v>292</v>
      </c>
      <c r="B293" s="71" t="s">
        <v>3561</v>
      </c>
      <c r="C293" s="55" t="str">
        <f t="shared" si="20"/>
        <v>(FDLIC006) Private Security Officer</v>
      </c>
      <c r="D293" s="55" t="s">
        <v>3562</v>
      </c>
      <c r="E293" s="54" t="str">
        <f t="shared" si="21"/>
        <v>1</v>
      </c>
      <c r="F293">
        <v>292</v>
      </c>
      <c r="G293" s="67" t="s">
        <v>584</v>
      </c>
      <c r="H293" t="str">
        <f t="shared" si="22"/>
        <v>No</v>
      </c>
      <c r="I293" t="str">
        <f t="shared" si="23"/>
        <v>No</v>
      </c>
      <c r="J293" t="str">
        <f t="shared" si="24"/>
        <v>No</v>
      </c>
      <c r="K293" t="e">
        <f>VLOOKUP(B293,'DOE Codes Lookups'!$A$3:$D$507,2,FALSE)</f>
        <v>#N/A</v>
      </c>
    </row>
    <row r="294" spans="1:11" ht="30" x14ac:dyDescent="0.25">
      <c r="A294">
        <v>293</v>
      </c>
      <c r="B294" s="71" t="s">
        <v>585</v>
      </c>
      <c r="C294" s="55" t="str">
        <f t="shared" si="20"/>
        <v>(FDMQA001) Basic X-Ray Machine Operator</v>
      </c>
      <c r="D294" s="55" t="s">
        <v>586</v>
      </c>
      <c r="E294" s="54" t="str">
        <f t="shared" si="21"/>
        <v>1</v>
      </c>
      <c r="F294">
        <v>293</v>
      </c>
      <c r="G294" s="67" t="s">
        <v>587</v>
      </c>
      <c r="H294" t="str">
        <f t="shared" si="22"/>
        <v>No</v>
      </c>
      <c r="I294" t="str">
        <f t="shared" si="23"/>
        <v>No</v>
      </c>
      <c r="J294" t="str">
        <f t="shared" si="24"/>
        <v>No</v>
      </c>
      <c r="K294" t="e">
        <f>VLOOKUP(B294,'DOE Codes Lookups'!$A$3:$D$507,2,FALSE)</f>
        <v>#N/A</v>
      </c>
    </row>
    <row r="295" spans="1:11" ht="30" x14ac:dyDescent="0.25">
      <c r="A295">
        <v>294</v>
      </c>
      <c r="B295" s="71" t="s">
        <v>588</v>
      </c>
      <c r="C295" s="55" t="str">
        <f t="shared" si="20"/>
        <v>(FDMQA002) Certified Nursing Assistant (CNA)</v>
      </c>
      <c r="D295" s="55" t="s">
        <v>589</v>
      </c>
      <c r="E295" s="54" t="str">
        <f t="shared" si="21"/>
        <v>2</v>
      </c>
      <c r="F295">
        <v>294</v>
      </c>
      <c r="G295" s="67" t="s">
        <v>587</v>
      </c>
      <c r="H295" t="str">
        <f t="shared" si="22"/>
        <v>Yes</v>
      </c>
      <c r="I295" t="str">
        <f t="shared" si="23"/>
        <v>Yes</v>
      </c>
      <c r="J295" t="str">
        <f t="shared" si="24"/>
        <v>Yes</v>
      </c>
      <c r="K295" t="e">
        <f>VLOOKUP(B295,'DOE Codes Lookups'!$A$3:$D$507,2,FALSE)</f>
        <v>#N/A</v>
      </c>
    </row>
    <row r="296" spans="1:11" ht="30" x14ac:dyDescent="0.25">
      <c r="A296">
        <v>295</v>
      </c>
      <c r="B296" s="71" t="s">
        <v>3252</v>
      </c>
      <c r="C296" s="55" t="str">
        <f t="shared" si="20"/>
        <v>(FDMQA004) Certified Radiologic Technologist</v>
      </c>
      <c r="D296" s="55" t="s">
        <v>3253</v>
      </c>
      <c r="E296" s="54" t="str">
        <f t="shared" si="21"/>
        <v>1</v>
      </c>
      <c r="F296">
        <v>295</v>
      </c>
      <c r="G296" s="67" t="s">
        <v>587</v>
      </c>
      <c r="H296" t="str">
        <f t="shared" si="22"/>
        <v>No</v>
      </c>
      <c r="I296" t="str">
        <f t="shared" si="23"/>
        <v>No</v>
      </c>
      <c r="J296" t="str">
        <f t="shared" si="24"/>
        <v>No</v>
      </c>
      <c r="K296" t="e">
        <f>VLOOKUP(B296,'DOE Codes Lookups'!$A$3:$D$507,2,FALSE)</f>
        <v>#N/A</v>
      </c>
    </row>
    <row r="297" spans="1:11" x14ac:dyDescent="0.25">
      <c r="A297">
        <v>296</v>
      </c>
      <c r="B297" s="71" t="s">
        <v>3254</v>
      </c>
      <c r="C297" s="55" t="str">
        <f t="shared" si="20"/>
        <v>(FDMQA005) Colonic Hydrotherapist</v>
      </c>
      <c r="D297" s="55" t="s">
        <v>3255</v>
      </c>
      <c r="E297" s="54" t="str">
        <f t="shared" si="21"/>
        <v>1</v>
      </c>
      <c r="F297">
        <v>296</v>
      </c>
      <c r="G297" s="67" t="s">
        <v>587</v>
      </c>
      <c r="H297" t="str">
        <f t="shared" si="22"/>
        <v>No</v>
      </c>
      <c r="I297" t="str">
        <f t="shared" si="23"/>
        <v>No</v>
      </c>
      <c r="J297" t="str">
        <f t="shared" si="24"/>
        <v>No</v>
      </c>
      <c r="K297" t="e">
        <f>VLOOKUP(B297,'DOE Codes Lookups'!$A$3:$D$507,2,FALSE)</f>
        <v>#N/A</v>
      </c>
    </row>
    <row r="298" spans="1:11" ht="30" x14ac:dyDescent="0.25">
      <c r="A298">
        <v>297</v>
      </c>
      <c r="B298" s="71" t="s">
        <v>3256</v>
      </c>
      <c r="C298" s="55" t="str">
        <f t="shared" si="20"/>
        <v>(FDMQA006) Emergency Medical Technician (EMT)</v>
      </c>
      <c r="D298" s="55" t="s">
        <v>1166</v>
      </c>
      <c r="E298" s="54" t="str">
        <f t="shared" si="21"/>
        <v>1</v>
      </c>
      <c r="F298">
        <v>297</v>
      </c>
      <c r="G298" s="67" t="s">
        <v>587</v>
      </c>
      <c r="H298" t="str">
        <f t="shared" si="22"/>
        <v>No</v>
      </c>
      <c r="I298" t="str">
        <f t="shared" si="23"/>
        <v>No</v>
      </c>
      <c r="J298" t="str">
        <f t="shared" si="24"/>
        <v>No</v>
      </c>
      <c r="K298" t="e">
        <f>VLOOKUP(B298,'DOE Codes Lookups'!$A$3:$D$507,2,FALSE)</f>
        <v>#N/A</v>
      </c>
    </row>
    <row r="299" spans="1:11" x14ac:dyDescent="0.25">
      <c r="A299">
        <v>298</v>
      </c>
      <c r="B299" s="71" t="s">
        <v>590</v>
      </c>
      <c r="C299" s="55" t="str">
        <f t="shared" si="20"/>
        <v>(FDMQA010) Licensed Dental Hygienist</v>
      </c>
      <c r="D299" s="55" t="s">
        <v>591</v>
      </c>
      <c r="E299" s="54" t="str">
        <f t="shared" si="21"/>
        <v>4</v>
      </c>
      <c r="F299">
        <v>298</v>
      </c>
      <c r="G299" s="67" t="s">
        <v>587</v>
      </c>
      <c r="H299" t="str">
        <f t="shared" si="22"/>
        <v>Yes</v>
      </c>
      <c r="I299" t="str">
        <f t="shared" si="23"/>
        <v>No</v>
      </c>
      <c r="J299" t="str">
        <f t="shared" si="24"/>
        <v>Yes</v>
      </c>
      <c r="K299" t="e">
        <f>VLOOKUP(B299,'DOE Codes Lookups'!$A$3:$D$507,2,FALSE)</f>
        <v>#N/A</v>
      </c>
    </row>
    <row r="300" spans="1:11" ht="30" x14ac:dyDescent="0.25">
      <c r="A300">
        <v>299</v>
      </c>
      <c r="B300" s="71" t="s">
        <v>3257</v>
      </c>
      <c r="C300" s="55" t="str">
        <f t="shared" si="20"/>
        <v>(FDMQA011) Licensed Massage Therapist</v>
      </c>
      <c r="D300" s="55" t="s">
        <v>3258</v>
      </c>
      <c r="E300" s="54" t="str">
        <f t="shared" si="21"/>
        <v>1</v>
      </c>
      <c r="F300">
        <v>299</v>
      </c>
      <c r="G300" s="67" t="s">
        <v>587</v>
      </c>
      <c r="H300" t="str">
        <f t="shared" si="22"/>
        <v>No</v>
      </c>
      <c r="I300" t="str">
        <f t="shared" si="23"/>
        <v>No</v>
      </c>
      <c r="J300" t="str">
        <f t="shared" si="24"/>
        <v>No</v>
      </c>
      <c r="K300" t="e">
        <f>VLOOKUP(B300,'DOE Codes Lookups'!$A$3:$D$507,2,FALSE)</f>
        <v>#N/A</v>
      </c>
    </row>
    <row r="301" spans="1:11" ht="30" x14ac:dyDescent="0.25">
      <c r="A301">
        <v>300</v>
      </c>
      <c r="B301" s="71" t="s">
        <v>3259</v>
      </c>
      <c r="C301" s="55" t="str">
        <f t="shared" si="20"/>
        <v>(FDMQA012) Licensed Medical Laboratory Assistant</v>
      </c>
      <c r="D301" s="55" t="s">
        <v>3260</v>
      </c>
      <c r="E301" s="54" t="str">
        <f t="shared" si="21"/>
        <v>1</v>
      </c>
      <c r="F301">
        <v>300</v>
      </c>
      <c r="G301" s="67" t="s">
        <v>587</v>
      </c>
      <c r="H301" t="str">
        <f t="shared" si="22"/>
        <v>No</v>
      </c>
      <c r="I301" t="str">
        <f t="shared" si="23"/>
        <v>No</v>
      </c>
      <c r="J301" t="str">
        <f t="shared" si="24"/>
        <v>No</v>
      </c>
      <c r="K301" t="e">
        <f>VLOOKUP(B301,'DOE Codes Lookups'!$A$3:$D$507,2,FALSE)</f>
        <v>#N/A</v>
      </c>
    </row>
    <row r="302" spans="1:11" ht="30" x14ac:dyDescent="0.25">
      <c r="A302">
        <v>301</v>
      </c>
      <c r="B302" s="71" t="s">
        <v>3261</v>
      </c>
      <c r="C302" s="55" t="str">
        <f t="shared" si="20"/>
        <v>(FDMQA013) Medical Laboratory Technician License</v>
      </c>
      <c r="D302" s="55" t="s">
        <v>3262</v>
      </c>
      <c r="E302" s="54" t="str">
        <f t="shared" si="21"/>
        <v>1</v>
      </c>
      <c r="F302">
        <v>301</v>
      </c>
      <c r="G302" s="67" t="s">
        <v>587</v>
      </c>
      <c r="H302" t="str">
        <f t="shared" si="22"/>
        <v>No</v>
      </c>
      <c r="I302" t="str">
        <f t="shared" si="23"/>
        <v>No</v>
      </c>
      <c r="J302" t="str">
        <f t="shared" si="24"/>
        <v>No</v>
      </c>
      <c r="K302" t="e">
        <f>VLOOKUP(B302,'DOE Codes Lookups'!$A$3:$D$507,2,FALSE)</f>
        <v>#N/A</v>
      </c>
    </row>
    <row r="303" spans="1:11" x14ac:dyDescent="0.25">
      <c r="A303">
        <v>302</v>
      </c>
      <c r="B303" s="71" t="s">
        <v>592</v>
      </c>
      <c r="C303" s="55" t="str">
        <f t="shared" si="20"/>
        <v>(FDMQA014) Paramedic (EMT-P)</v>
      </c>
      <c r="D303" s="55" t="s">
        <v>593</v>
      </c>
      <c r="E303" s="54" t="str">
        <f t="shared" si="21"/>
        <v>2</v>
      </c>
      <c r="F303">
        <v>302</v>
      </c>
      <c r="G303" s="67" t="s">
        <v>587</v>
      </c>
      <c r="H303" t="str">
        <f t="shared" si="22"/>
        <v>Yes</v>
      </c>
      <c r="I303" t="str">
        <f t="shared" si="23"/>
        <v>Yes</v>
      </c>
      <c r="J303" t="str">
        <f t="shared" si="24"/>
        <v>Yes</v>
      </c>
      <c r="K303" t="e">
        <f>VLOOKUP(B303,'DOE Codes Lookups'!$A$3:$D$507,2,FALSE)</f>
        <v>#N/A</v>
      </c>
    </row>
    <row r="304" spans="1:11" x14ac:dyDescent="0.25">
      <c r="A304">
        <v>303</v>
      </c>
      <c r="B304" s="71" t="s">
        <v>3263</v>
      </c>
      <c r="C304" s="55" t="str">
        <f t="shared" si="20"/>
        <v>(FDMQA015) Pharmacy Technician</v>
      </c>
      <c r="D304" s="55" t="s">
        <v>1240</v>
      </c>
      <c r="E304" s="54" t="str">
        <f t="shared" si="21"/>
        <v>1</v>
      </c>
      <c r="F304">
        <v>303</v>
      </c>
      <c r="G304" s="67" t="s">
        <v>587</v>
      </c>
      <c r="H304" t="str">
        <f t="shared" si="22"/>
        <v>No</v>
      </c>
      <c r="I304" t="str">
        <f t="shared" si="23"/>
        <v>No</v>
      </c>
      <c r="J304" t="str">
        <f t="shared" si="24"/>
        <v>No</v>
      </c>
      <c r="K304" t="e">
        <f>VLOOKUP(B304,'DOE Codes Lookups'!$A$3:$D$507,2,FALSE)</f>
        <v>#N/A</v>
      </c>
    </row>
    <row r="305" spans="1:11" ht="30" x14ac:dyDescent="0.25">
      <c r="A305">
        <v>304</v>
      </c>
      <c r="B305" s="71" t="s">
        <v>3266</v>
      </c>
      <c r="C305" s="55" t="str">
        <f t="shared" si="20"/>
        <v>(FDMQA017) Licensed Practical Nurse (LPN)</v>
      </c>
      <c r="D305" s="55" t="s">
        <v>3267</v>
      </c>
      <c r="E305" s="54" t="str">
        <f t="shared" si="21"/>
        <v>1</v>
      </c>
      <c r="F305">
        <v>304</v>
      </c>
      <c r="G305" s="67" t="s">
        <v>587</v>
      </c>
      <c r="H305" t="str">
        <f t="shared" si="22"/>
        <v>No</v>
      </c>
      <c r="I305" t="str">
        <f t="shared" si="23"/>
        <v>No</v>
      </c>
      <c r="J305" t="str">
        <f t="shared" si="24"/>
        <v>No</v>
      </c>
      <c r="K305" t="e">
        <f>VLOOKUP(B305,'DOE Codes Lookups'!$A$3:$D$507,2,FALSE)</f>
        <v>#N/A</v>
      </c>
    </row>
    <row r="306" spans="1:11" ht="30" x14ac:dyDescent="0.25">
      <c r="A306">
        <v>305</v>
      </c>
      <c r="B306" s="71" t="s">
        <v>594</v>
      </c>
      <c r="C306" s="55" t="str">
        <f t="shared" si="20"/>
        <v>(FDMQA018) Licensed Physical Therapist Assistant</v>
      </c>
      <c r="D306" s="55" t="s">
        <v>595</v>
      </c>
      <c r="E306" s="54" t="str">
        <f t="shared" si="21"/>
        <v>4</v>
      </c>
      <c r="F306">
        <v>305</v>
      </c>
      <c r="G306" s="67" t="s">
        <v>587</v>
      </c>
      <c r="H306" t="str">
        <f t="shared" si="22"/>
        <v>Yes</v>
      </c>
      <c r="I306" t="str">
        <f t="shared" si="23"/>
        <v>No</v>
      </c>
      <c r="J306" t="str">
        <f t="shared" si="24"/>
        <v>Yes</v>
      </c>
      <c r="K306" t="e">
        <f>VLOOKUP(B306,'DOE Codes Lookups'!$A$3:$D$507,2,FALSE)</f>
        <v>#N/A</v>
      </c>
    </row>
    <row r="307" spans="1:11" x14ac:dyDescent="0.25">
      <c r="A307">
        <v>306</v>
      </c>
      <c r="B307" s="71" t="s">
        <v>3268</v>
      </c>
      <c r="C307" s="55" t="str">
        <f t="shared" si="20"/>
        <v>(FDMQA019) Registered Nurse (RN)</v>
      </c>
      <c r="D307" s="55" t="s">
        <v>3269</v>
      </c>
      <c r="E307" s="54" t="str">
        <f t="shared" si="21"/>
        <v>1</v>
      </c>
      <c r="F307">
        <v>306</v>
      </c>
      <c r="G307" s="67" t="s">
        <v>587</v>
      </c>
      <c r="H307" t="str">
        <f t="shared" si="22"/>
        <v>No</v>
      </c>
      <c r="I307" t="str">
        <f t="shared" si="23"/>
        <v>No</v>
      </c>
      <c r="J307" t="str">
        <f t="shared" si="24"/>
        <v>No</v>
      </c>
      <c r="K307" t="e">
        <f>VLOOKUP(B307,'DOE Codes Lookups'!$A$3:$D$507,2,FALSE)</f>
        <v>#N/A</v>
      </c>
    </row>
    <row r="308" spans="1:11" ht="30" x14ac:dyDescent="0.25">
      <c r="A308">
        <v>307</v>
      </c>
      <c r="B308" s="71" t="s">
        <v>3523</v>
      </c>
      <c r="C308" s="55" t="str">
        <f t="shared" si="20"/>
        <v>(FDMQA020) Licensed Nursing Home Administrator</v>
      </c>
      <c r="D308" s="55" t="s">
        <v>3524</v>
      </c>
      <c r="E308" s="54" t="str">
        <f t="shared" si="21"/>
        <v>1</v>
      </c>
      <c r="F308">
        <v>307</v>
      </c>
      <c r="G308" s="67" t="s">
        <v>587</v>
      </c>
      <c r="H308" t="str">
        <f t="shared" si="22"/>
        <v>No</v>
      </c>
      <c r="I308" t="str">
        <f t="shared" si="23"/>
        <v>No</v>
      </c>
      <c r="J308" t="str">
        <f t="shared" si="24"/>
        <v>No</v>
      </c>
      <c r="K308" t="e">
        <f>VLOOKUP(B308,'DOE Codes Lookups'!$A$3:$D$507,2,FALSE)</f>
        <v>#N/A</v>
      </c>
    </row>
    <row r="309" spans="1:11" ht="30" x14ac:dyDescent="0.25">
      <c r="A309">
        <v>308</v>
      </c>
      <c r="B309" s="71" t="s">
        <v>3525</v>
      </c>
      <c r="C309" s="55" t="str">
        <f t="shared" si="20"/>
        <v>(FDMQA021) Licensed Clinical Laboratory Technologist</v>
      </c>
      <c r="D309" s="55" t="s">
        <v>3526</v>
      </c>
      <c r="E309" s="54" t="str">
        <f t="shared" si="21"/>
        <v>1</v>
      </c>
      <c r="F309">
        <v>308</v>
      </c>
      <c r="G309" s="67" t="s">
        <v>587</v>
      </c>
      <c r="H309" t="str">
        <f t="shared" si="22"/>
        <v>No</v>
      </c>
      <c r="I309" t="str">
        <f t="shared" si="23"/>
        <v>No</v>
      </c>
      <c r="J309" t="str">
        <f t="shared" si="24"/>
        <v>No</v>
      </c>
      <c r="K309" t="e">
        <f>VLOOKUP(B309,'DOE Codes Lookups'!$A$3:$D$507,2,FALSE)</f>
        <v>#N/A</v>
      </c>
    </row>
    <row r="310" spans="1:11" ht="30" x14ac:dyDescent="0.25">
      <c r="A310">
        <v>309</v>
      </c>
      <c r="B310" s="71" t="s">
        <v>3527</v>
      </c>
      <c r="C310" s="55" t="str">
        <f t="shared" si="20"/>
        <v>(FDMQA022) Licensed Clinical Laboratory Technician</v>
      </c>
      <c r="D310" s="55" t="s">
        <v>3528</v>
      </c>
      <c r="E310" s="54" t="str">
        <f t="shared" si="21"/>
        <v>1</v>
      </c>
      <c r="F310">
        <v>309</v>
      </c>
      <c r="G310" s="67" t="s">
        <v>587</v>
      </c>
      <c r="H310" t="str">
        <f t="shared" si="22"/>
        <v>No</v>
      </c>
      <c r="I310" t="str">
        <f t="shared" si="23"/>
        <v>No</v>
      </c>
      <c r="J310" t="str">
        <f t="shared" si="24"/>
        <v>No</v>
      </c>
      <c r="K310" t="e">
        <f>VLOOKUP(B310,'DOE Codes Lookups'!$A$3:$D$507,2,FALSE)</f>
        <v>#N/A</v>
      </c>
    </row>
    <row r="311" spans="1:11" x14ac:dyDescent="0.25">
      <c r="A311">
        <v>310</v>
      </c>
      <c r="B311" s="71" t="s">
        <v>3529</v>
      </c>
      <c r="C311" s="55" t="str">
        <f t="shared" si="20"/>
        <v>(FDMQA023) Licensed Midwife</v>
      </c>
      <c r="D311" s="55" t="s">
        <v>3530</v>
      </c>
      <c r="E311" s="54" t="str">
        <f t="shared" si="21"/>
        <v>1</v>
      </c>
      <c r="F311">
        <v>310</v>
      </c>
      <c r="G311" s="67" t="s">
        <v>587</v>
      </c>
      <c r="H311" t="str">
        <f t="shared" si="22"/>
        <v>No</v>
      </c>
      <c r="I311" t="str">
        <f t="shared" si="23"/>
        <v>No</v>
      </c>
      <c r="J311" t="str">
        <f t="shared" si="24"/>
        <v>No</v>
      </c>
      <c r="K311" t="e">
        <f>VLOOKUP(B311,'DOE Codes Lookups'!$A$3:$D$507,2,FALSE)</f>
        <v>#N/A</v>
      </c>
    </row>
    <row r="312" spans="1:11" ht="30" x14ac:dyDescent="0.25">
      <c r="A312">
        <v>311</v>
      </c>
      <c r="B312" s="71" t="s">
        <v>3531</v>
      </c>
      <c r="C312" s="55" t="str">
        <f t="shared" si="20"/>
        <v>(FDMQA024) Licensed Occupational Therapy Assistant</v>
      </c>
      <c r="D312" s="55" t="s">
        <v>3532</v>
      </c>
      <c r="E312" s="54" t="str">
        <f t="shared" si="21"/>
        <v>1</v>
      </c>
      <c r="F312">
        <v>311</v>
      </c>
      <c r="G312" s="67" t="s">
        <v>587</v>
      </c>
      <c r="H312" t="str">
        <f t="shared" si="22"/>
        <v>No</v>
      </c>
      <c r="I312" t="str">
        <f t="shared" si="23"/>
        <v>No</v>
      </c>
      <c r="J312" t="str">
        <f t="shared" si="24"/>
        <v>No</v>
      </c>
      <c r="K312" t="e">
        <f>VLOOKUP(B312,'DOE Codes Lookups'!$A$3:$D$507,2,FALSE)</f>
        <v>#N/A</v>
      </c>
    </row>
    <row r="313" spans="1:11" x14ac:dyDescent="0.25">
      <c r="A313">
        <v>312</v>
      </c>
      <c r="B313" s="71" t="s">
        <v>596</v>
      </c>
      <c r="C313" s="55" t="str">
        <f t="shared" si="20"/>
        <v>(FDMQA025) Licensed Optician</v>
      </c>
      <c r="D313" s="55" t="s">
        <v>597</v>
      </c>
      <c r="E313" s="54" t="str">
        <f t="shared" si="21"/>
        <v>4</v>
      </c>
      <c r="F313">
        <v>312</v>
      </c>
      <c r="G313" s="67" t="s">
        <v>587</v>
      </c>
      <c r="H313" t="str">
        <f t="shared" si="22"/>
        <v>Yes</v>
      </c>
      <c r="I313" t="str">
        <f t="shared" si="23"/>
        <v>No</v>
      </c>
      <c r="J313" t="str">
        <f t="shared" si="24"/>
        <v>Yes</v>
      </c>
      <c r="K313" t="e">
        <f>VLOOKUP(B313,'DOE Codes Lookups'!$A$3:$D$507,2,FALSE)</f>
        <v>#N/A</v>
      </c>
    </row>
    <row r="314" spans="1:11" ht="30" x14ac:dyDescent="0.25">
      <c r="A314">
        <v>313</v>
      </c>
      <c r="B314" s="71" t="s">
        <v>3533</v>
      </c>
      <c r="C314" s="55" t="str">
        <f t="shared" si="20"/>
        <v>(FDMQA026) Licensed Physician Assistant</v>
      </c>
      <c r="D314" s="55" t="s">
        <v>3534</v>
      </c>
      <c r="E314" s="54" t="str">
        <f t="shared" si="21"/>
        <v>1</v>
      </c>
      <c r="F314">
        <v>313</v>
      </c>
      <c r="G314" s="67" t="s">
        <v>587</v>
      </c>
      <c r="H314" t="str">
        <f t="shared" si="22"/>
        <v>No</v>
      </c>
      <c r="I314" t="str">
        <f t="shared" si="23"/>
        <v>No</v>
      </c>
      <c r="J314" t="str">
        <f t="shared" si="24"/>
        <v>No</v>
      </c>
      <c r="K314" t="e">
        <f>VLOOKUP(B314,'DOE Codes Lookups'!$A$3:$D$507,2,FALSE)</f>
        <v>#N/A</v>
      </c>
    </row>
    <row r="315" spans="1:11" ht="30" x14ac:dyDescent="0.25">
      <c r="A315">
        <v>314</v>
      </c>
      <c r="B315" s="71" t="s">
        <v>3535</v>
      </c>
      <c r="C315" s="55" t="str">
        <f t="shared" si="20"/>
        <v>(FDMQA027) Certified Radiation Therapy Technologist</v>
      </c>
      <c r="D315" s="55" t="s">
        <v>3536</v>
      </c>
      <c r="E315" s="54" t="str">
        <f t="shared" si="21"/>
        <v>1</v>
      </c>
      <c r="F315">
        <v>314</v>
      </c>
      <c r="G315" s="67" t="s">
        <v>587</v>
      </c>
      <c r="H315" t="str">
        <f t="shared" si="22"/>
        <v>No</v>
      </c>
      <c r="I315" t="str">
        <f t="shared" si="23"/>
        <v>No</v>
      </c>
      <c r="J315" t="str">
        <f t="shared" si="24"/>
        <v>No</v>
      </c>
      <c r="K315" t="e">
        <f>VLOOKUP(B315,'DOE Codes Lookups'!$A$3:$D$507,2,FALSE)</f>
        <v>#N/A</v>
      </c>
    </row>
    <row r="316" spans="1:11" ht="30" x14ac:dyDescent="0.25">
      <c r="A316">
        <v>315</v>
      </c>
      <c r="B316" s="71" t="s">
        <v>3406</v>
      </c>
      <c r="C316" s="55" t="str">
        <f t="shared" si="20"/>
        <v>(FDMQA028) Certified Respiratory Therapist (CRT)</v>
      </c>
      <c r="D316" s="55" t="s">
        <v>914</v>
      </c>
      <c r="E316" s="54" t="str">
        <f t="shared" si="21"/>
        <v>1</v>
      </c>
      <c r="F316">
        <v>315</v>
      </c>
      <c r="G316" s="67" t="s">
        <v>587</v>
      </c>
      <c r="H316" t="str">
        <f t="shared" si="22"/>
        <v>No</v>
      </c>
      <c r="I316" t="str">
        <f t="shared" si="23"/>
        <v>No</v>
      </c>
      <c r="J316" t="str">
        <f t="shared" si="24"/>
        <v>No</v>
      </c>
      <c r="K316" t="e">
        <f>VLOOKUP(B316,'DOE Codes Lookups'!$A$3:$D$507,2,FALSE)</f>
        <v>#N/A</v>
      </c>
    </row>
    <row r="317" spans="1:11" ht="30" x14ac:dyDescent="0.25">
      <c r="A317">
        <v>316</v>
      </c>
      <c r="B317" s="71" t="s">
        <v>3239</v>
      </c>
      <c r="C317" s="55" t="str">
        <f t="shared" si="20"/>
        <v>(FDMQA029) Registered Respiratory Therapist (RRT)</v>
      </c>
      <c r="D317" s="55" t="s">
        <v>917</v>
      </c>
      <c r="E317" s="54" t="str">
        <f t="shared" si="21"/>
        <v>1</v>
      </c>
      <c r="F317">
        <v>316</v>
      </c>
      <c r="G317" s="67" t="s">
        <v>587</v>
      </c>
      <c r="H317" t="str">
        <f t="shared" si="22"/>
        <v>No</v>
      </c>
      <c r="I317" t="str">
        <f t="shared" si="23"/>
        <v>No</v>
      </c>
      <c r="J317" t="str">
        <f t="shared" si="24"/>
        <v>No</v>
      </c>
      <c r="K317" t="e">
        <f>VLOOKUP(B317,'DOE Codes Lookups'!$A$3:$D$507,2,FALSE)</f>
        <v>#N/A</v>
      </c>
    </row>
    <row r="318" spans="1:11" ht="30" x14ac:dyDescent="0.25">
      <c r="A318">
        <v>317</v>
      </c>
      <c r="B318" s="71" t="s">
        <v>598</v>
      </c>
      <c r="C318" s="55" t="str">
        <f t="shared" si="20"/>
        <v>(FDMQA030) 911 Public Safety Telecommunicator</v>
      </c>
      <c r="D318" s="55" t="s">
        <v>599</v>
      </c>
      <c r="E318" s="54" t="str">
        <f t="shared" si="21"/>
        <v>2</v>
      </c>
      <c r="F318">
        <v>317</v>
      </c>
      <c r="G318" s="67" t="s">
        <v>587</v>
      </c>
      <c r="H318" t="str">
        <f t="shared" si="22"/>
        <v>Yes</v>
      </c>
      <c r="I318" t="str">
        <f t="shared" si="23"/>
        <v>Yes</v>
      </c>
      <c r="J318" t="str">
        <f t="shared" si="24"/>
        <v>Yes</v>
      </c>
      <c r="K318" t="e">
        <f>VLOOKUP(B318,'DOE Codes Lookups'!$A$3:$D$507,2,FALSE)</f>
        <v>#N/A</v>
      </c>
    </row>
    <row r="319" spans="1:11" ht="30" x14ac:dyDescent="0.25">
      <c r="A319">
        <v>318</v>
      </c>
      <c r="B319" s="71" t="s">
        <v>600</v>
      </c>
      <c r="C319" s="55" t="str">
        <f t="shared" si="20"/>
        <v>(FDMQA031) Local Anesthesia for Dental Hygienists</v>
      </c>
      <c r="D319" s="55" t="s">
        <v>601</v>
      </c>
      <c r="E319" s="54" t="str">
        <f t="shared" si="21"/>
        <v>1</v>
      </c>
      <c r="F319">
        <v>318</v>
      </c>
      <c r="G319" s="67" t="s">
        <v>587</v>
      </c>
      <c r="H319" t="str">
        <f t="shared" si="22"/>
        <v>No</v>
      </c>
      <c r="I319" t="str">
        <f t="shared" si="23"/>
        <v>No</v>
      </c>
      <c r="J319" t="str">
        <f t="shared" si="24"/>
        <v>No</v>
      </c>
      <c r="K319" t="e">
        <f>VLOOKUP(B319,'DOE Codes Lookups'!$A$3:$D$507,2,FALSE)</f>
        <v>#N/A</v>
      </c>
    </row>
    <row r="320" spans="1:11" ht="30" x14ac:dyDescent="0.25">
      <c r="A320">
        <v>319</v>
      </c>
      <c r="B320" s="71" t="s">
        <v>602</v>
      </c>
      <c r="C320" s="55" t="str">
        <f t="shared" si="20"/>
        <v>(FEDAA001) FAA Air Traffic Control Specialist</v>
      </c>
      <c r="D320" s="55" t="s">
        <v>603</v>
      </c>
      <c r="E320" s="54" t="str">
        <f t="shared" si="21"/>
        <v>1</v>
      </c>
      <c r="F320">
        <v>319</v>
      </c>
      <c r="G320" s="67" t="s">
        <v>604</v>
      </c>
      <c r="H320" t="str">
        <f t="shared" si="22"/>
        <v>No</v>
      </c>
      <c r="I320" t="str">
        <f t="shared" si="23"/>
        <v>No</v>
      </c>
      <c r="J320" t="str">
        <f t="shared" si="24"/>
        <v>No</v>
      </c>
      <c r="K320" t="e">
        <f>VLOOKUP(B320,'DOE Codes Lookups'!$A$3:$D$507,2,FALSE)</f>
        <v>#N/A</v>
      </c>
    </row>
    <row r="321" spans="1:11" ht="30" x14ac:dyDescent="0.25">
      <c r="A321">
        <v>320</v>
      </c>
      <c r="B321" s="71" t="s">
        <v>605</v>
      </c>
      <c r="C321" s="55" t="str">
        <f t="shared" si="20"/>
        <v>(FEDAA002) FAA Aviation Maintenance Technician - General</v>
      </c>
      <c r="D321" s="55" t="s">
        <v>606</v>
      </c>
      <c r="E321" s="54" t="str">
        <f t="shared" si="21"/>
        <v>2</v>
      </c>
      <c r="F321">
        <v>320</v>
      </c>
      <c r="G321" s="67" t="s">
        <v>604</v>
      </c>
      <c r="H321" t="str">
        <f t="shared" si="22"/>
        <v>Yes</v>
      </c>
      <c r="I321" t="str">
        <f t="shared" si="23"/>
        <v>Yes</v>
      </c>
      <c r="J321" t="str">
        <f t="shared" si="24"/>
        <v>Yes</v>
      </c>
      <c r="K321" t="e">
        <f>VLOOKUP(B321,'DOE Codes Lookups'!$A$3:$D$507,2,FALSE)</f>
        <v>#N/A</v>
      </c>
    </row>
    <row r="322" spans="1:11" ht="30" x14ac:dyDescent="0.25">
      <c r="A322">
        <v>321</v>
      </c>
      <c r="B322" s="71" t="s">
        <v>607</v>
      </c>
      <c r="C322" s="55" t="str">
        <f t="shared" ref="C322:C385" si="25">CONCATENATE("(",B322,") ",D322)</f>
        <v>(FEDAA004) FAA Aviation Mechanic Technician - Airframe</v>
      </c>
      <c r="D322" s="55" t="s">
        <v>608</v>
      </c>
      <c r="E322" s="54" t="str">
        <f t="shared" ref="E322:E385" si="26">IF(H322="no","1",IF(AND(H322="Yes",I322="No",J322="No"),"3",IF(AND(H322="Yes",I322="Yes",J322="Yes"),"2",IF(AND(H322="Yes",I322="Yes",J322="No"),"5",IF(AND(H322="Yes",I322="No",J322="Yes"),"4","0")))))</f>
        <v>2</v>
      </c>
      <c r="F322">
        <v>321</v>
      </c>
      <c r="G322" s="67" t="s">
        <v>604</v>
      </c>
      <c r="H322" t="str">
        <f t="shared" ref="H322:H385" si="27">IFERROR(VLOOKUP(B322,PSICFL_2021,2,FALSE),"No")</f>
        <v>Yes</v>
      </c>
      <c r="I322" t="str">
        <f t="shared" ref="I322:I385" si="28">IFERROR(VLOOKUP(B322,PSICFL_2021,5,FALSE),"No")</f>
        <v>Yes</v>
      </c>
      <c r="J322" t="str">
        <f t="shared" ref="J322:J385" si="29">IFERROR(VLOOKUP(B322,PSICFL_2021,3,FALSE),"No")</f>
        <v>Yes</v>
      </c>
      <c r="K322" t="e">
        <f>VLOOKUP(B322,'DOE Codes Lookups'!$A$3:$D$507,2,FALSE)</f>
        <v>#N/A</v>
      </c>
    </row>
    <row r="323" spans="1:11" ht="30" x14ac:dyDescent="0.25">
      <c r="A323">
        <v>322</v>
      </c>
      <c r="B323" s="71" t="s">
        <v>609</v>
      </c>
      <c r="C323" s="55" t="str">
        <f t="shared" si="25"/>
        <v>(FEDAA005) FAA Certified Flight Instructor License</v>
      </c>
      <c r="D323" s="55" t="s">
        <v>610</v>
      </c>
      <c r="E323" s="54" t="str">
        <f t="shared" si="26"/>
        <v>1</v>
      </c>
      <c r="F323">
        <v>322</v>
      </c>
      <c r="G323" s="67" t="s">
        <v>604</v>
      </c>
      <c r="H323" t="str">
        <f t="shared" si="27"/>
        <v>No</v>
      </c>
      <c r="I323" t="str">
        <f t="shared" si="28"/>
        <v>No</v>
      </c>
      <c r="J323" t="str">
        <f t="shared" si="29"/>
        <v>No</v>
      </c>
      <c r="K323" t="e">
        <f>VLOOKUP(B323,'DOE Codes Lookups'!$A$3:$D$507,2,FALSE)</f>
        <v>#N/A</v>
      </c>
    </row>
    <row r="324" spans="1:11" x14ac:dyDescent="0.25">
      <c r="A324">
        <v>323</v>
      </c>
      <c r="B324" s="71" t="s">
        <v>611</v>
      </c>
      <c r="C324" s="55" t="str">
        <f t="shared" si="25"/>
        <v>(FEDAA006) FAA Commercial Pilot</v>
      </c>
      <c r="D324" s="55" t="s">
        <v>612</v>
      </c>
      <c r="E324" s="54" t="str">
        <f t="shared" si="26"/>
        <v>1</v>
      </c>
      <c r="F324">
        <v>323</v>
      </c>
      <c r="G324" s="67" t="s">
        <v>604</v>
      </c>
      <c r="H324" t="str">
        <f t="shared" si="27"/>
        <v>No</v>
      </c>
      <c r="I324" t="str">
        <f t="shared" si="28"/>
        <v>No</v>
      </c>
      <c r="J324" t="str">
        <f t="shared" si="29"/>
        <v>No</v>
      </c>
      <c r="K324" t="e">
        <f>VLOOKUP(B324,'DOE Codes Lookups'!$A$3:$D$507,2,FALSE)</f>
        <v>#N/A</v>
      </c>
    </row>
    <row r="325" spans="1:11" x14ac:dyDescent="0.25">
      <c r="A325">
        <v>324</v>
      </c>
      <c r="B325" s="71" t="s">
        <v>3264</v>
      </c>
      <c r="C325" s="55" t="str">
        <f t="shared" si="25"/>
        <v>(FEDAA008) FAA Pilot - Multi-engine</v>
      </c>
      <c r="D325" s="55" t="s">
        <v>3265</v>
      </c>
      <c r="E325" s="54" t="str">
        <f t="shared" si="26"/>
        <v>1</v>
      </c>
      <c r="F325">
        <v>324</v>
      </c>
      <c r="G325" s="67" t="s">
        <v>604</v>
      </c>
      <c r="H325" t="str">
        <f t="shared" si="27"/>
        <v>No</v>
      </c>
      <c r="I325" t="str">
        <f t="shared" si="28"/>
        <v>No</v>
      </c>
      <c r="J325" t="str">
        <f t="shared" si="29"/>
        <v>No</v>
      </c>
      <c r="K325" t="e">
        <f>VLOOKUP(B325,'DOE Codes Lookups'!$A$3:$D$507,2,FALSE)</f>
        <v>#N/A</v>
      </c>
    </row>
    <row r="326" spans="1:11" ht="30" x14ac:dyDescent="0.25">
      <c r="A326">
        <v>325</v>
      </c>
      <c r="B326" s="71" t="s">
        <v>613</v>
      </c>
      <c r="C326" s="55" t="str">
        <f t="shared" si="25"/>
        <v>(FEDAA010) FAA Aviation Maintenance Technician - Powerplant</v>
      </c>
      <c r="D326" s="55" t="s">
        <v>614</v>
      </c>
      <c r="E326" s="54" t="str">
        <f t="shared" si="26"/>
        <v>2</v>
      </c>
      <c r="F326">
        <v>325</v>
      </c>
      <c r="G326" s="67" t="s">
        <v>604</v>
      </c>
      <c r="H326" t="str">
        <f t="shared" si="27"/>
        <v>Yes</v>
      </c>
      <c r="I326" t="str">
        <f t="shared" si="28"/>
        <v>Yes</v>
      </c>
      <c r="J326" t="str">
        <f t="shared" si="29"/>
        <v>Yes</v>
      </c>
      <c r="K326" t="e">
        <f>VLOOKUP(B326,'DOE Codes Lookups'!$A$3:$D$507,2,FALSE)</f>
        <v>#N/A</v>
      </c>
    </row>
    <row r="327" spans="1:11" x14ac:dyDescent="0.25">
      <c r="A327">
        <v>326</v>
      </c>
      <c r="B327" s="71" t="s">
        <v>615</v>
      </c>
      <c r="C327" s="55" t="str">
        <f t="shared" si="25"/>
        <v>(FEDAA011) FAA Private Pilot</v>
      </c>
      <c r="D327" s="55" t="s">
        <v>616</v>
      </c>
      <c r="E327" s="54" t="str">
        <f t="shared" si="26"/>
        <v>1</v>
      </c>
      <c r="F327">
        <v>326</v>
      </c>
      <c r="G327" s="67" t="s">
        <v>604</v>
      </c>
      <c r="H327" t="str">
        <f t="shared" si="27"/>
        <v>No</v>
      </c>
      <c r="I327" t="str">
        <f t="shared" si="28"/>
        <v>No</v>
      </c>
      <c r="J327" t="str">
        <f t="shared" si="29"/>
        <v>No</v>
      </c>
      <c r="K327" t="e">
        <f>VLOOKUP(B327,'DOE Codes Lookups'!$A$3:$D$507,2,FALSE)</f>
        <v>#N/A</v>
      </c>
    </row>
    <row r="328" spans="1:11" ht="30" x14ac:dyDescent="0.25">
      <c r="A328">
        <v>327</v>
      </c>
      <c r="B328" s="71" t="s">
        <v>3513</v>
      </c>
      <c r="C328" s="55" t="str">
        <f t="shared" si="25"/>
        <v>(FEDAA012) FAA Airline Transport Pilot (ATP)</v>
      </c>
      <c r="D328" s="55" t="s">
        <v>3514</v>
      </c>
      <c r="E328" s="54" t="str">
        <f t="shared" si="26"/>
        <v>1</v>
      </c>
      <c r="F328">
        <v>327</v>
      </c>
      <c r="G328" s="67" t="s">
        <v>604</v>
      </c>
      <c r="H328" t="str">
        <f t="shared" si="27"/>
        <v>No</v>
      </c>
      <c r="I328" t="str">
        <f t="shared" si="28"/>
        <v>No</v>
      </c>
      <c r="J328" t="str">
        <f t="shared" si="29"/>
        <v>No</v>
      </c>
      <c r="K328" t="e">
        <f>VLOOKUP(B328,'DOE Codes Lookups'!$A$3:$D$507,2,FALSE)</f>
        <v>#N/A</v>
      </c>
    </row>
    <row r="329" spans="1:11" x14ac:dyDescent="0.25">
      <c r="A329">
        <v>328</v>
      </c>
      <c r="B329" s="71" t="s">
        <v>617</v>
      </c>
      <c r="C329" s="55" t="str">
        <f t="shared" si="25"/>
        <v>(FEDAA013) FAA Ground School</v>
      </c>
      <c r="D329" s="55" t="s">
        <v>618</v>
      </c>
      <c r="E329" s="54" t="str">
        <f t="shared" si="26"/>
        <v>1</v>
      </c>
      <c r="F329">
        <v>328</v>
      </c>
      <c r="G329" s="67" t="s">
        <v>604</v>
      </c>
      <c r="H329" t="str">
        <f t="shared" si="27"/>
        <v>No</v>
      </c>
      <c r="I329" t="str">
        <f t="shared" si="28"/>
        <v>No</v>
      </c>
      <c r="J329" t="str">
        <f t="shared" si="29"/>
        <v>No</v>
      </c>
      <c r="K329" t="e">
        <f>VLOOKUP(B329,'DOE Codes Lookups'!$A$3:$D$507,2,FALSE)</f>
        <v>#N/A</v>
      </c>
    </row>
    <row r="330" spans="1:11" ht="30" x14ac:dyDescent="0.25">
      <c r="A330">
        <v>329</v>
      </c>
      <c r="B330" s="71" t="s">
        <v>3609</v>
      </c>
      <c r="C330" s="55" t="str">
        <f t="shared" si="25"/>
        <v>(FEDAA014) FAA Ground Instructor - Advanced</v>
      </c>
      <c r="D330" s="55" t="s">
        <v>3610</v>
      </c>
      <c r="E330" s="54" t="str">
        <f t="shared" si="26"/>
        <v>1</v>
      </c>
      <c r="F330">
        <v>329</v>
      </c>
      <c r="G330" s="67" t="s">
        <v>604</v>
      </c>
      <c r="H330" t="str">
        <f t="shared" si="27"/>
        <v>No</v>
      </c>
      <c r="I330" t="str">
        <f t="shared" si="28"/>
        <v>No</v>
      </c>
      <c r="J330" t="str">
        <f t="shared" si="29"/>
        <v>No</v>
      </c>
      <c r="K330" t="e">
        <f>VLOOKUP(B330,'DOE Codes Lookups'!$A$3:$D$507,2,FALSE)</f>
        <v>#N/A</v>
      </c>
    </row>
    <row r="331" spans="1:11" ht="30" x14ac:dyDescent="0.25">
      <c r="A331">
        <v>330</v>
      </c>
      <c r="B331" s="71" t="s">
        <v>3611</v>
      </c>
      <c r="C331" s="55" t="str">
        <f t="shared" si="25"/>
        <v>(FEDAA015) FAA Ground Instructor - Basic</v>
      </c>
      <c r="D331" s="55" t="s">
        <v>3612</v>
      </c>
      <c r="E331" s="54" t="str">
        <f t="shared" si="26"/>
        <v>1</v>
      </c>
      <c r="F331">
        <v>330</v>
      </c>
      <c r="G331" s="67" t="s">
        <v>604</v>
      </c>
      <c r="H331" t="str">
        <f t="shared" si="27"/>
        <v>No</v>
      </c>
      <c r="I331" t="str">
        <f t="shared" si="28"/>
        <v>No</v>
      </c>
      <c r="J331" t="str">
        <f t="shared" si="29"/>
        <v>No</v>
      </c>
      <c r="K331" t="e">
        <f>VLOOKUP(B331,'DOE Codes Lookups'!$A$3:$D$507,2,FALSE)</f>
        <v>#N/A</v>
      </c>
    </row>
    <row r="332" spans="1:11" ht="30" x14ac:dyDescent="0.25">
      <c r="A332">
        <v>331</v>
      </c>
      <c r="B332" s="71" t="s">
        <v>3613</v>
      </c>
      <c r="C332" s="55" t="str">
        <f t="shared" si="25"/>
        <v>(FEDAA016) FAA Certified Flight Instructor - Instrument</v>
      </c>
      <c r="D332" s="55" t="s">
        <v>3614</v>
      </c>
      <c r="E332" s="54" t="str">
        <f t="shared" si="26"/>
        <v>1</v>
      </c>
      <c r="F332">
        <v>331</v>
      </c>
      <c r="G332" s="67" t="s">
        <v>604</v>
      </c>
      <c r="H332" t="str">
        <f t="shared" si="27"/>
        <v>No</v>
      </c>
      <c r="I332" t="str">
        <f t="shared" si="28"/>
        <v>No</v>
      </c>
      <c r="J332" t="str">
        <f t="shared" si="29"/>
        <v>No</v>
      </c>
      <c r="K332" t="e">
        <f>VLOOKUP(B332,'DOE Codes Lookups'!$A$3:$D$507,2,FALSE)</f>
        <v>#N/A</v>
      </c>
    </row>
    <row r="333" spans="1:11" ht="30" x14ac:dyDescent="0.25">
      <c r="A333">
        <v>332</v>
      </c>
      <c r="B333" s="71" t="s">
        <v>3615</v>
      </c>
      <c r="C333" s="55" t="str">
        <f t="shared" si="25"/>
        <v>(FEDAA017) FAA Certified Flight Instructor - Multi Engine</v>
      </c>
      <c r="D333" s="55" t="s">
        <v>3616</v>
      </c>
      <c r="E333" s="54" t="str">
        <f t="shared" si="26"/>
        <v>1</v>
      </c>
      <c r="F333">
        <v>332</v>
      </c>
      <c r="G333" s="67" t="s">
        <v>604</v>
      </c>
      <c r="H333" t="str">
        <f t="shared" si="27"/>
        <v>No</v>
      </c>
      <c r="I333" t="str">
        <f t="shared" si="28"/>
        <v>No</v>
      </c>
      <c r="J333" t="str">
        <f t="shared" si="29"/>
        <v>No</v>
      </c>
      <c r="K333" t="e">
        <f>VLOOKUP(B333,'DOE Codes Lookups'!$A$3:$D$507,2,FALSE)</f>
        <v>#N/A</v>
      </c>
    </row>
    <row r="334" spans="1:11" ht="30" x14ac:dyDescent="0.25">
      <c r="A334">
        <v>333</v>
      </c>
      <c r="B334" s="71" t="s">
        <v>3617</v>
      </c>
      <c r="C334" s="55" t="str">
        <f t="shared" si="25"/>
        <v>(FEDAA018) FAA Control Tower Operator</v>
      </c>
      <c r="D334" s="55" t="s">
        <v>3618</v>
      </c>
      <c r="E334" s="54" t="str">
        <f t="shared" si="26"/>
        <v>1</v>
      </c>
      <c r="F334">
        <v>333</v>
      </c>
      <c r="G334" s="67" t="s">
        <v>604</v>
      </c>
      <c r="H334" t="str">
        <f t="shared" si="27"/>
        <v>No</v>
      </c>
      <c r="I334" t="str">
        <f t="shared" si="28"/>
        <v>No</v>
      </c>
      <c r="J334" t="str">
        <f t="shared" si="29"/>
        <v>No</v>
      </c>
      <c r="K334" t="e">
        <f>VLOOKUP(B334,'DOE Codes Lookups'!$A$3:$D$507,2,FALSE)</f>
        <v>#N/A</v>
      </c>
    </row>
    <row r="335" spans="1:11" x14ac:dyDescent="0.25">
      <c r="A335">
        <v>334</v>
      </c>
      <c r="B335" s="71" t="s">
        <v>3619</v>
      </c>
      <c r="C335" s="55" t="str">
        <f t="shared" si="25"/>
        <v>(FEDAA019) FAA Aircraft Dispatcher</v>
      </c>
      <c r="D335" s="55" t="s">
        <v>3620</v>
      </c>
      <c r="E335" s="54" t="str">
        <f t="shared" si="26"/>
        <v>1</v>
      </c>
      <c r="F335">
        <v>334</v>
      </c>
      <c r="G335" s="67" t="s">
        <v>604</v>
      </c>
      <c r="H335" t="str">
        <f t="shared" si="27"/>
        <v>No</v>
      </c>
      <c r="I335" t="str">
        <f t="shared" si="28"/>
        <v>No</v>
      </c>
      <c r="J335" t="str">
        <f t="shared" si="29"/>
        <v>No</v>
      </c>
      <c r="K335" t="e">
        <f>VLOOKUP(B335,'DOE Codes Lookups'!$A$3:$D$507,2,FALSE)</f>
        <v>#N/A</v>
      </c>
    </row>
    <row r="336" spans="1:11" ht="30" x14ac:dyDescent="0.25">
      <c r="A336">
        <v>335</v>
      </c>
      <c r="B336" s="71" t="s">
        <v>3621</v>
      </c>
      <c r="C336" s="55" t="str">
        <f t="shared" si="25"/>
        <v>(FEDAA020) FAA Ground Instructor - Instrument</v>
      </c>
      <c r="D336" s="55" t="s">
        <v>3622</v>
      </c>
      <c r="E336" s="54" t="str">
        <f t="shared" si="26"/>
        <v>1</v>
      </c>
      <c r="F336">
        <v>335</v>
      </c>
      <c r="G336" s="67" t="s">
        <v>604</v>
      </c>
      <c r="H336" t="str">
        <f t="shared" si="27"/>
        <v>No</v>
      </c>
      <c r="I336" t="str">
        <f t="shared" si="28"/>
        <v>No</v>
      </c>
      <c r="J336" t="str">
        <f t="shared" si="29"/>
        <v>No</v>
      </c>
      <c r="K336" t="e">
        <f>VLOOKUP(B336,'DOE Codes Lookups'!$A$3:$D$507,2,FALSE)</f>
        <v>#N/A</v>
      </c>
    </row>
    <row r="337" spans="1:11" ht="30" x14ac:dyDescent="0.25">
      <c r="A337">
        <v>336</v>
      </c>
      <c r="B337" s="71" t="s">
        <v>619</v>
      </c>
      <c r="C337" s="55" t="str">
        <f t="shared" si="25"/>
        <v>(FEDCC001) FCC General Radiotelephone Operator License (PG)</v>
      </c>
      <c r="D337" s="55" t="s">
        <v>620</v>
      </c>
      <c r="E337" s="54" t="str">
        <f t="shared" si="26"/>
        <v>1</v>
      </c>
      <c r="F337">
        <v>336</v>
      </c>
      <c r="G337" s="67" t="s">
        <v>621</v>
      </c>
      <c r="H337" t="str">
        <f t="shared" si="27"/>
        <v>No</v>
      </c>
      <c r="I337" t="str">
        <f t="shared" si="28"/>
        <v>No</v>
      </c>
      <c r="J337" t="str">
        <f t="shared" si="29"/>
        <v>No</v>
      </c>
      <c r="K337" t="e">
        <f>VLOOKUP(B337,'DOE Codes Lookups'!$A$3:$D$507,2,FALSE)</f>
        <v>#N/A</v>
      </c>
    </row>
    <row r="338" spans="1:11" ht="45" x14ac:dyDescent="0.25">
      <c r="A338">
        <v>337</v>
      </c>
      <c r="B338" s="71" t="s">
        <v>3579</v>
      </c>
      <c r="C338" s="55" t="str">
        <f t="shared" si="25"/>
        <v>(FEDCC002) Commerical Radio Operator License - Ship Radar Endorsement (Element 8)</v>
      </c>
      <c r="D338" s="55" t="s">
        <v>3580</v>
      </c>
      <c r="E338" s="54" t="str">
        <f t="shared" si="26"/>
        <v>1</v>
      </c>
      <c r="F338">
        <v>337</v>
      </c>
      <c r="G338" s="67" t="s">
        <v>621</v>
      </c>
      <c r="H338" t="str">
        <f t="shared" si="27"/>
        <v>No</v>
      </c>
      <c r="I338" t="str">
        <f t="shared" si="28"/>
        <v>No</v>
      </c>
      <c r="J338" t="str">
        <f t="shared" si="29"/>
        <v>No</v>
      </c>
      <c r="K338" t="e">
        <f>VLOOKUP(B338,'DOE Codes Lookups'!$A$3:$D$507,2,FALSE)</f>
        <v>#N/A</v>
      </c>
    </row>
    <row r="339" spans="1:11" ht="30" x14ac:dyDescent="0.25">
      <c r="A339">
        <v>338</v>
      </c>
      <c r="B339" s="71" t="s">
        <v>622</v>
      </c>
      <c r="C339" s="55" t="str">
        <f t="shared" si="25"/>
        <v>(FLADA001) Florida Automobile Dealers Association (FADA) Certified Technician</v>
      </c>
      <c r="D339" s="55" t="s">
        <v>623</v>
      </c>
      <c r="E339" s="54" t="str">
        <f t="shared" si="26"/>
        <v>1</v>
      </c>
      <c r="F339">
        <v>338</v>
      </c>
      <c r="G339" s="67" t="s">
        <v>624</v>
      </c>
      <c r="H339" t="str">
        <f t="shared" si="27"/>
        <v>No</v>
      </c>
      <c r="I339" t="str">
        <f t="shared" si="28"/>
        <v>No</v>
      </c>
      <c r="J339" t="str">
        <f t="shared" si="29"/>
        <v>No</v>
      </c>
      <c r="K339" t="e">
        <f>VLOOKUP(B339,'DOE Codes Lookups'!$A$3:$D$507,2,FALSE)</f>
        <v>#N/A</v>
      </c>
    </row>
    <row r="340" spans="1:11" x14ac:dyDescent="0.25">
      <c r="A340">
        <v>339</v>
      </c>
      <c r="B340" s="71" t="s">
        <v>3881</v>
      </c>
      <c r="C340" s="55" t="str">
        <f t="shared" si="25"/>
        <v>(FLAQA001) Aquaculture Technician</v>
      </c>
      <c r="D340" s="55" t="s">
        <v>3882</v>
      </c>
      <c r="E340" s="54" t="str">
        <f t="shared" si="26"/>
        <v>1</v>
      </c>
      <c r="F340">
        <v>339</v>
      </c>
      <c r="G340" s="67" t="s">
        <v>4268</v>
      </c>
      <c r="H340" t="str">
        <f t="shared" si="27"/>
        <v>No</v>
      </c>
      <c r="I340" t="str">
        <f t="shared" si="28"/>
        <v>No</v>
      </c>
      <c r="J340" t="str">
        <f t="shared" si="29"/>
        <v>No</v>
      </c>
      <c r="K340" t="e">
        <f>VLOOKUP(B340,'DOE Codes Lookups'!$A$3:$D$507,2,FALSE)</f>
        <v>#N/A</v>
      </c>
    </row>
    <row r="341" spans="1:11" ht="30" x14ac:dyDescent="0.25">
      <c r="A341">
        <v>340</v>
      </c>
      <c r="B341" s="71" t="s">
        <v>3807</v>
      </c>
      <c r="C341" s="55" t="str">
        <f t="shared" si="25"/>
        <v>(FLCBO001) Certified Addiction Specialist (CAS)</v>
      </c>
      <c r="D341" s="55" t="s">
        <v>3808</v>
      </c>
      <c r="E341" s="54" t="str">
        <f t="shared" si="26"/>
        <v>1</v>
      </c>
      <c r="F341">
        <v>340</v>
      </c>
      <c r="G341" s="67" t="s">
        <v>4258</v>
      </c>
      <c r="H341" t="str">
        <f t="shared" si="27"/>
        <v>No</v>
      </c>
      <c r="I341" t="str">
        <f t="shared" si="28"/>
        <v>No</v>
      </c>
      <c r="J341" t="str">
        <f t="shared" si="29"/>
        <v>No</v>
      </c>
      <c r="K341" t="e">
        <f>VLOOKUP(B341,'DOE Codes Lookups'!$A$3:$D$507,2,FALSE)</f>
        <v>#N/A</v>
      </c>
    </row>
    <row r="342" spans="1:11" ht="30" x14ac:dyDescent="0.25">
      <c r="A342">
        <v>341</v>
      </c>
      <c r="B342" s="71" t="s">
        <v>3809</v>
      </c>
      <c r="C342" s="55" t="str">
        <f t="shared" si="25"/>
        <v>(FLCBO002) Certified Addiction Counselor (CAC)</v>
      </c>
      <c r="D342" s="55" t="s">
        <v>3810</v>
      </c>
      <c r="E342" s="54" t="str">
        <f t="shared" si="26"/>
        <v>1</v>
      </c>
      <c r="F342">
        <v>341</v>
      </c>
      <c r="G342" s="67" t="s">
        <v>4258</v>
      </c>
      <c r="H342" t="str">
        <f t="shared" si="27"/>
        <v>No</v>
      </c>
      <c r="I342" t="str">
        <f t="shared" si="28"/>
        <v>No</v>
      </c>
      <c r="J342" t="str">
        <f t="shared" si="29"/>
        <v>No</v>
      </c>
      <c r="K342" t="e">
        <f>VLOOKUP(B342,'DOE Codes Lookups'!$A$3:$D$507,2,FALSE)</f>
        <v>#N/A</v>
      </c>
    </row>
    <row r="343" spans="1:11" ht="30" x14ac:dyDescent="0.25">
      <c r="A343">
        <v>342</v>
      </c>
      <c r="B343" s="71" t="s">
        <v>3270</v>
      </c>
      <c r="C343" s="55" t="str">
        <f t="shared" si="25"/>
        <v>(FLDAS001) License - Customer Representative</v>
      </c>
      <c r="D343" s="55" t="s">
        <v>3271</v>
      </c>
      <c r="E343" s="54" t="str">
        <f t="shared" si="26"/>
        <v>1</v>
      </c>
      <c r="F343">
        <v>342</v>
      </c>
      <c r="G343" s="67" t="s">
        <v>627</v>
      </c>
      <c r="H343" t="str">
        <f t="shared" si="27"/>
        <v>No</v>
      </c>
      <c r="I343" t="str">
        <f t="shared" si="28"/>
        <v>No</v>
      </c>
      <c r="J343" t="str">
        <f t="shared" si="29"/>
        <v>No</v>
      </c>
      <c r="K343" t="e">
        <f>VLOOKUP(B343,'DOE Codes Lookups'!$A$3:$D$507,2,FALSE)</f>
        <v>#N/A</v>
      </c>
    </row>
    <row r="344" spans="1:11" ht="30" x14ac:dyDescent="0.25">
      <c r="A344">
        <v>343</v>
      </c>
      <c r="B344" s="71" t="s">
        <v>625</v>
      </c>
      <c r="C344" s="55" t="str">
        <f t="shared" si="25"/>
        <v>(FLDAS002) License - Customer Representative (4-40)</v>
      </c>
      <c r="D344" s="55" t="s">
        <v>626</v>
      </c>
      <c r="E344" s="54" t="str">
        <f t="shared" si="26"/>
        <v>1</v>
      </c>
      <c r="F344">
        <v>343</v>
      </c>
      <c r="G344" s="67" t="s">
        <v>627</v>
      </c>
      <c r="H344" t="str">
        <f t="shared" si="27"/>
        <v>No</v>
      </c>
      <c r="I344" t="str">
        <f t="shared" si="28"/>
        <v>No</v>
      </c>
      <c r="J344" t="str">
        <f t="shared" si="29"/>
        <v>No</v>
      </c>
      <c r="K344" t="e">
        <f>VLOOKUP(B344,'DOE Codes Lookups'!$A$3:$D$507,2,FALSE)</f>
        <v>#N/A</v>
      </c>
    </row>
    <row r="345" spans="1:11" ht="30" x14ac:dyDescent="0.25">
      <c r="A345">
        <v>344</v>
      </c>
      <c r="B345" s="71" t="s">
        <v>628</v>
      </c>
      <c r="C345" s="55" t="str">
        <f t="shared" si="25"/>
        <v>(FLDAS003) License - General Lines Agent (2-20)</v>
      </c>
      <c r="D345" s="55" t="s">
        <v>629</v>
      </c>
      <c r="E345" s="54" t="str">
        <f t="shared" si="26"/>
        <v>1</v>
      </c>
      <c r="F345">
        <v>344</v>
      </c>
      <c r="G345" s="67" t="s">
        <v>627</v>
      </c>
      <c r="H345" t="str">
        <f t="shared" si="27"/>
        <v>No</v>
      </c>
      <c r="I345" t="str">
        <f t="shared" si="28"/>
        <v>No</v>
      </c>
      <c r="J345" t="str">
        <f t="shared" si="29"/>
        <v>No</v>
      </c>
      <c r="K345" t="e">
        <f>VLOOKUP(B345,'DOE Codes Lookups'!$A$3:$D$507,2,FALSE)</f>
        <v>#N/A</v>
      </c>
    </row>
    <row r="346" spans="1:11" ht="30" x14ac:dyDescent="0.25">
      <c r="A346">
        <v>345</v>
      </c>
      <c r="B346" s="71" t="s">
        <v>3272</v>
      </c>
      <c r="C346" s="55" t="str">
        <f t="shared" si="25"/>
        <v>(FLDAS004) License - Insurance Claims Adjuster</v>
      </c>
      <c r="D346" s="55" t="s">
        <v>3273</v>
      </c>
      <c r="E346" s="54" t="str">
        <f t="shared" si="26"/>
        <v>1</v>
      </c>
      <c r="F346">
        <v>345</v>
      </c>
      <c r="G346" s="67" t="s">
        <v>627</v>
      </c>
      <c r="H346" t="str">
        <f t="shared" si="27"/>
        <v>No</v>
      </c>
      <c r="I346" t="str">
        <f t="shared" si="28"/>
        <v>No</v>
      </c>
      <c r="J346" t="str">
        <f t="shared" si="29"/>
        <v>No</v>
      </c>
      <c r="K346" t="e">
        <f>VLOOKUP(B346,'DOE Codes Lookups'!$A$3:$D$507,2,FALSE)</f>
        <v>#N/A</v>
      </c>
    </row>
    <row r="347" spans="1:11" ht="30" x14ac:dyDescent="0.25">
      <c r="A347">
        <v>346</v>
      </c>
      <c r="B347" s="71" t="s">
        <v>3274</v>
      </c>
      <c r="C347" s="55" t="str">
        <f t="shared" si="25"/>
        <v>(FLDAS005) License - Insurance Customer Service Representative</v>
      </c>
      <c r="D347" s="55" t="s">
        <v>3275</v>
      </c>
      <c r="E347" s="54" t="str">
        <f t="shared" si="26"/>
        <v>1</v>
      </c>
      <c r="F347">
        <v>346</v>
      </c>
      <c r="G347" s="67" t="s">
        <v>627</v>
      </c>
      <c r="H347" t="str">
        <f t="shared" si="27"/>
        <v>No</v>
      </c>
      <c r="I347" t="str">
        <f t="shared" si="28"/>
        <v>No</v>
      </c>
      <c r="J347" t="str">
        <f t="shared" si="29"/>
        <v>No</v>
      </c>
      <c r="K347" t="e">
        <f>VLOOKUP(B347,'DOE Codes Lookups'!$A$3:$D$507,2,FALSE)</f>
        <v>#N/A</v>
      </c>
    </row>
    <row r="348" spans="1:11" ht="30" x14ac:dyDescent="0.25">
      <c r="A348">
        <v>347</v>
      </c>
      <c r="B348" s="71" t="s">
        <v>630</v>
      </c>
      <c r="C348" s="55" t="str">
        <f t="shared" si="25"/>
        <v>(FLDAS006) License - Life, Health and Annuities</v>
      </c>
      <c r="D348" s="55" t="s">
        <v>631</v>
      </c>
      <c r="E348" s="54" t="str">
        <f t="shared" si="26"/>
        <v>1</v>
      </c>
      <c r="F348">
        <v>347</v>
      </c>
      <c r="G348" s="67" t="s">
        <v>627</v>
      </c>
      <c r="H348" t="str">
        <f t="shared" si="27"/>
        <v>No</v>
      </c>
      <c r="I348" t="str">
        <f t="shared" si="28"/>
        <v>No</v>
      </c>
      <c r="J348" t="str">
        <f t="shared" si="29"/>
        <v>No</v>
      </c>
      <c r="K348" t="e">
        <f>VLOOKUP(B348,'DOE Codes Lookups'!$A$3:$D$507,2,FALSE)</f>
        <v>#N/A</v>
      </c>
    </row>
    <row r="349" spans="1:11" ht="30" x14ac:dyDescent="0.25">
      <c r="A349">
        <v>348</v>
      </c>
      <c r="B349" s="71" t="s">
        <v>3276</v>
      </c>
      <c r="C349" s="55" t="str">
        <f t="shared" si="25"/>
        <v>(FLDAS007) License - Property &amp; Casualty General Lines (2-20 authority)</v>
      </c>
      <c r="D349" s="55" t="s">
        <v>3277</v>
      </c>
      <c r="E349" s="54" t="str">
        <f t="shared" si="26"/>
        <v>1</v>
      </c>
      <c r="F349">
        <v>348</v>
      </c>
      <c r="G349" s="67" t="s">
        <v>627</v>
      </c>
      <c r="H349" t="str">
        <f t="shared" si="27"/>
        <v>No</v>
      </c>
      <c r="I349" t="str">
        <f t="shared" si="28"/>
        <v>No</v>
      </c>
      <c r="J349" t="str">
        <f t="shared" si="29"/>
        <v>No</v>
      </c>
      <c r="K349" t="e">
        <f>VLOOKUP(B349,'DOE Codes Lookups'!$A$3:$D$507,2,FALSE)</f>
        <v>#N/A</v>
      </c>
    </row>
    <row r="350" spans="1:11" ht="30" x14ac:dyDescent="0.25">
      <c r="A350">
        <v>349</v>
      </c>
      <c r="B350" s="71" t="s">
        <v>3565</v>
      </c>
      <c r="C350" s="55" t="str">
        <f t="shared" si="25"/>
        <v>(FLDAS008) Personal Lines Agent (Property and Casualty Sales 20-44)</v>
      </c>
      <c r="D350" s="55" t="s">
        <v>3566</v>
      </c>
      <c r="E350" s="54" t="str">
        <f t="shared" si="26"/>
        <v>1</v>
      </c>
      <c r="F350">
        <v>349</v>
      </c>
      <c r="G350" s="67" t="s">
        <v>627</v>
      </c>
      <c r="H350" t="str">
        <f t="shared" si="27"/>
        <v>No</v>
      </c>
      <c r="I350" t="str">
        <f t="shared" si="28"/>
        <v>No</v>
      </c>
      <c r="J350" t="str">
        <f t="shared" si="29"/>
        <v>No</v>
      </c>
      <c r="K350" t="e">
        <f>VLOOKUP(B350,'DOE Codes Lookups'!$A$3:$D$507,2,FALSE)</f>
        <v>#N/A</v>
      </c>
    </row>
    <row r="351" spans="1:11" ht="30" x14ac:dyDescent="0.25">
      <c r="A351">
        <v>350</v>
      </c>
      <c r="B351" s="71" t="s">
        <v>632</v>
      </c>
      <c r="C351" s="55" t="str">
        <f t="shared" si="25"/>
        <v>(FLDCF001) Director Credential</v>
      </c>
      <c r="D351" s="55" t="s">
        <v>633</v>
      </c>
      <c r="E351" s="54" t="str">
        <f t="shared" si="26"/>
        <v>1</v>
      </c>
      <c r="F351">
        <v>350</v>
      </c>
      <c r="G351" s="67" t="s">
        <v>634</v>
      </c>
      <c r="H351" t="str">
        <f t="shared" si="27"/>
        <v>No</v>
      </c>
      <c r="I351" t="str">
        <f t="shared" si="28"/>
        <v>No</v>
      </c>
      <c r="J351" t="str">
        <f t="shared" si="29"/>
        <v>No</v>
      </c>
      <c r="K351" t="e">
        <f>VLOOKUP(B351,'DOE Codes Lookups'!$A$3:$D$507,2,FALSE)</f>
        <v>#N/A</v>
      </c>
    </row>
    <row r="352" spans="1:11" ht="30" x14ac:dyDescent="0.25">
      <c r="A352">
        <v>351</v>
      </c>
      <c r="B352" s="71" t="s">
        <v>3278</v>
      </c>
      <c r="C352" s="55" t="str">
        <f t="shared" si="25"/>
        <v>(FLDCF002) Family Child Care Home Training</v>
      </c>
      <c r="D352" s="55" t="s">
        <v>3279</v>
      </c>
      <c r="E352" s="54" t="str">
        <f t="shared" si="26"/>
        <v>1</v>
      </c>
      <c r="F352">
        <v>351</v>
      </c>
      <c r="G352" s="67" t="s">
        <v>634</v>
      </c>
      <c r="H352" t="str">
        <f t="shared" si="27"/>
        <v>No</v>
      </c>
      <c r="I352" t="str">
        <f t="shared" si="28"/>
        <v>No</v>
      </c>
      <c r="J352" t="str">
        <f t="shared" si="29"/>
        <v>No</v>
      </c>
      <c r="K352" t="e">
        <f>VLOOKUP(B352,'DOE Codes Lookups'!$A$3:$D$507,2,FALSE)</f>
        <v>#N/A</v>
      </c>
    </row>
    <row r="353" spans="1:11" ht="30" x14ac:dyDescent="0.25">
      <c r="A353">
        <v>352</v>
      </c>
      <c r="B353" s="71" t="s">
        <v>635</v>
      </c>
      <c r="C353" s="55" t="str">
        <f t="shared" si="25"/>
        <v>(FLDCF003) Florida Child Care Professional Credential</v>
      </c>
      <c r="D353" s="55" t="s">
        <v>636</v>
      </c>
      <c r="E353" s="54" t="str">
        <f t="shared" si="26"/>
        <v>1</v>
      </c>
      <c r="F353">
        <v>352</v>
      </c>
      <c r="G353" s="67" t="s">
        <v>634</v>
      </c>
      <c r="H353" t="str">
        <f t="shared" si="27"/>
        <v>No</v>
      </c>
      <c r="I353" t="str">
        <f t="shared" si="28"/>
        <v>No</v>
      </c>
      <c r="J353" t="str">
        <f t="shared" si="29"/>
        <v>No</v>
      </c>
      <c r="K353" t="e">
        <f>VLOOKUP(B353,'DOE Codes Lookups'!$A$3:$D$507,2,FALSE)</f>
        <v>#N/A</v>
      </c>
    </row>
    <row r="354" spans="1:11" ht="30" x14ac:dyDescent="0.25">
      <c r="A354">
        <v>353</v>
      </c>
      <c r="B354" s="71" t="s">
        <v>3280</v>
      </c>
      <c r="C354" s="55" t="str">
        <f t="shared" si="25"/>
        <v>(FLDCF004) Introductory Child Care Training Certificates</v>
      </c>
      <c r="D354" s="55" t="s">
        <v>3281</v>
      </c>
      <c r="E354" s="54" t="str">
        <f t="shared" si="26"/>
        <v>1</v>
      </c>
      <c r="F354">
        <v>353</v>
      </c>
      <c r="G354" s="67" t="s">
        <v>634</v>
      </c>
      <c r="H354" t="str">
        <f t="shared" si="27"/>
        <v>No</v>
      </c>
      <c r="I354" t="str">
        <f t="shared" si="28"/>
        <v>No</v>
      </c>
      <c r="J354" t="str">
        <f t="shared" si="29"/>
        <v>No</v>
      </c>
      <c r="K354" t="e">
        <f>VLOOKUP(B354,'DOE Codes Lookups'!$A$3:$D$507,2,FALSE)</f>
        <v>#N/A</v>
      </c>
    </row>
    <row r="355" spans="1:11" ht="30" x14ac:dyDescent="0.25">
      <c r="A355">
        <v>354</v>
      </c>
      <c r="B355" s="71" t="s">
        <v>637</v>
      </c>
      <c r="C355" s="55" t="str">
        <f t="shared" si="25"/>
        <v>(FLDCF005) Staff Credential</v>
      </c>
      <c r="D355" s="55" t="s">
        <v>638</v>
      </c>
      <c r="E355" s="54" t="str">
        <f t="shared" si="26"/>
        <v>1</v>
      </c>
      <c r="F355">
        <v>354</v>
      </c>
      <c r="G355" s="67" t="s">
        <v>634</v>
      </c>
      <c r="H355" t="str">
        <f t="shared" si="27"/>
        <v>No</v>
      </c>
      <c r="I355" t="str">
        <f t="shared" si="28"/>
        <v>No</v>
      </c>
      <c r="J355" t="str">
        <f t="shared" si="29"/>
        <v>No</v>
      </c>
      <c r="K355" t="e">
        <f>VLOOKUP(B355,'DOE Codes Lookups'!$A$3:$D$507,2,FALSE)</f>
        <v>#N/A</v>
      </c>
    </row>
    <row r="356" spans="1:11" ht="30" x14ac:dyDescent="0.25">
      <c r="A356">
        <v>355</v>
      </c>
      <c r="B356" s="71" t="s">
        <v>639</v>
      </c>
      <c r="C356" s="55" t="str">
        <f t="shared" si="25"/>
        <v>(FLDCF006) VPK Director Credential</v>
      </c>
      <c r="D356" s="55" t="s">
        <v>640</v>
      </c>
      <c r="E356" s="54" t="str">
        <f t="shared" si="26"/>
        <v>1</v>
      </c>
      <c r="F356">
        <v>355</v>
      </c>
      <c r="G356" s="67" t="s">
        <v>634</v>
      </c>
      <c r="H356" t="str">
        <f t="shared" si="27"/>
        <v>No</v>
      </c>
      <c r="I356" t="str">
        <f t="shared" si="28"/>
        <v>No</v>
      </c>
      <c r="J356" t="str">
        <f t="shared" si="29"/>
        <v>No</v>
      </c>
      <c r="K356" t="e">
        <f>VLOOKUP(B356,'DOE Codes Lookups'!$A$3:$D$507,2,FALSE)</f>
        <v>#N/A</v>
      </c>
    </row>
    <row r="357" spans="1:11" ht="30" x14ac:dyDescent="0.25">
      <c r="A357">
        <v>356</v>
      </c>
      <c r="B357" s="71" t="s">
        <v>641</v>
      </c>
      <c r="C357" s="55" t="str">
        <f t="shared" si="25"/>
        <v>(FLDDL001) Commercial Driver License (CDL)</v>
      </c>
      <c r="D357" s="55" t="s">
        <v>642</v>
      </c>
      <c r="E357" s="54" t="str">
        <f t="shared" si="26"/>
        <v>1</v>
      </c>
      <c r="F357">
        <v>356</v>
      </c>
      <c r="G357" s="67" t="s">
        <v>643</v>
      </c>
      <c r="H357" t="str">
        <f t="shared" si="27"/>
        <v>No</v>
      </c>
      <c r="I357" t="str">
        <f t="shared" si="28"/>
        <v>No</v>
      </c>
      <c r="J357" t="str">
        <f t="shared" si="29"/>
        <v>No</v>
      </c>
      <c r="K357" t="e">
        <f>VLOOKUP(B357,'DOE Codes Lookups'!$A$3:$D$507,2,FALSE)</f>
        <v>#N/A</v>
      </c>
    </row>
    <row r="358" spans="1:11" ht="30" x14ac:dyDescent="0.25">
      <c r="A358">
        <v>357</v>
      </c>
      <c r="B358" s="71" t="s">
        <v>644</v>
      </c>
      <c r="C358" s="55" t="str">
        <f t="shared" si="25"/>
        <v>(FLDEP001) Wastewater Treatment Plant Operator Level A</v>
      </c>
      <c r="D358" s="55" t="s">
        <v>645</v>
      </c>
      <c r="E358" s="54" t="str">
        <f t="shared" si="26"/>
        <v>1</v>
      </c>
      <c r="F358">
        <v>357</v>
      </c>
      <c r="G358" s="67" t="s">
        <v>646</v>
      </c>
      <c r="H358" t="str">
        <f t="shared" si="27"/>
        <v>No</v>
      </c>
      <c r="I358" t="str">
        <f t="shared" si="28"/>
        <v>No</v>
      </c>
      <c r="J358" t="str">
        <f t="shared" si="29"/>
        <v>No</v>
      </c>
      <c r="K358" t="e">
        <f>VLOOKUP(B358,'DOE Codes Lookups'!$A$3:$D$507,2,FALSE)</f>
        <v>#N/A</v>
      </c>
    </row>
    <row r="359" spans="1:11" ht="30" x14ac:dyDescent="0.25">
      <c r="A359">
        <v>358</v>
      </c>
      <c r="B359" s="71" t="s">
        <v>647</v>
      </c>
      <c r="C359" s="55" t="str">
        <f t="shared" si="25"/>
        <v>(FLDEP002) Wastewater Treatment Plant Operator Level B</v>
      </c>
      <c r="D359" s="55" t="s">
        <v>648</v>
      </c>
      <c r="E359" s="54" t="str">
        <f t="shared" si="26"/>
        <v>1</v>
      </c>
      <c r="F359">
        <v>358</v>
      </c>
      <c r="G359" s="67" t="s">
        <v>646</v>
      </c>
      <c r="H359" t="str">
        <f t="shared" si="27"/>
        <v>No</v>
      </c>
      <c r="I359" t="str">
        <f t="shared" si="28"/>
        <v>No</v>
      </c>
      <c r="J359" t="str">
        <f t="shared" si="29"/>
        <v>No</v>
      </c>
      <c r="K359" t="e">
        <f>VLOOKUP(B359,'DOE Codes Lookups'!$A$3:$D$507,2,FALSE)</f>
        <v>#N/A</v>
      </c>
    </row>
    <row r="360" spans="1:11" ht="30" x14ac:dyDescent="0.25">
      <c r="A360">
        <v>359</v>
      </c>
      <c r="B360" s="71" t="s">
        <v>649</v>
      </c>
      <c r="C360" s="55" t="str">
        <f t="shared" si="25"/>
        <v>(FLDEP003) Wastewater Treatment Plant Operator Level C</v>
      </c>
      <c r="D360" s="55" t="s">
        <v>650</v>
      </c>
      <c r="E360" s="54" t="str">
        <f t="shared" si="26"/>
        <v>1</v>
      </c>
      <c r="F360">
        <v>359</v>
      </c>
      <c r="G360" s="67" t="s">
        <v>646</v>
      </c>
      <c r="H360" t="str">
        <f t="shared" si="27"/>
        <v>No</v>
      </c>
      <c r="I360" t="str">
        <f t="shared" si="28"/>
        <v>No</v>
      </c>
      <c r="J360" t="str">
        <f t="shared" si="29"/>
        <v>No</v>
      </c>
      <c r="K360" t="e">
        <f>VLOOKUP(B360,'DOE Codes Lookups'!$A$3:$D$507,2,FALSE)</f>
        <v>#N/A</v>
      </c>
    </row>
    <row r="361" spans="1:11" ht="30" x14ac:dyDescent="0.25">
      <c r="A361">
        <v>360</v>
      </c>
      <c r="B361" s="71" t="s">
        <v>651</v>
      </c>
      <c r="C361" s="55" t="str">
        <f t="shared" si="25"/>
        <v>(FLDEP004) Water Treatment Plant Operator Level A</v>
      </c>
      <c r="D361" s="55" t="s">
        <v>652</v>
      </c>
      <c r="E361" s="54" t="str">
        <f t="shared" si="26"/>
        <v>1</v>
      </c>
      <c r="F361">
        <v>360</v>
      </c>
      <c r="G361" s="67" t="s">
        <v>646</v>
      </c>
      <c r="H361" t="str">
        <f t="shared" si="27"/>
        <v>No</v>
      </c>
      <c r="I361" t="str">
        <f t="shared" si="28"/>
        <v>No</v>
      </c>
      <c r="J361" t="str">
        <f t="shared" si="29"/>
        <v>No</v>
      </c>
      <c r="K361" t="e">
        <f>VLOOKUP(B361,'DOE Codes Lookups'!$A$3:$D$507,2,FALSE)</f>
        <v>#N/A</v>
      </c>
    </row>
    <row r="362" spans="1:11" ht="30" x14ac:dyDescent="0.25">
      <c r="A362">
        <v>361</v>
      </c>
      <c r="B362" s="71" t="s">
        <v>653</v>
      </c>
      <c r="C362" s="55" t="str">
        <f t="shared" si="25"/>
        <v>(FLDEP005) Water Treatment Plant Operator Level B</v>
      </c>
      <c r="D362" s="55" t="s">
        <v>654</v>
      </c>
      <c r="E362" s="54" t="str">
        <f t="shared" si="26"/>
        <v>1</v>
      </c>
      <c r="F362">
        <v>361</v>
      </c>
      <c r="G362" s="67" t="s">
        <v>646</v>
      </c>
      <c r="H362" t="str">
        <f t="shared" si="27"/>
        <v>No</v>
      </c>
      <c r="I362" t="str">
        <f t="shared" si="28"/>
        <v>No</v>
      </c>
      <c r="J362" t="str">
        <f t="shared" si="29"/>
        <v>No</v>
      </c>
      <c r="K362" t="e">
        <f>VLOOKUP(B362,'DOE Codes Lookups'!$A$3:$D$507,2,FALSE)</f>
        <v>#N/A</v>
      </c>
    </row>
    <row r="363" spans="1:11" ht="30" x14ac:dyDescent="0.25">
      <c r="A363">
        <v>362</v>
      </c>
      <c r="B363" s="71" t="s">
        <v>655</v>
      </c>
      <c r="C363" s="55" t="str">
        <f t="shared" si="25"/>
        <v>(FLDEP006) Water Treatment Plant Operator Level C</v>
      </c>
      <c r="D363" s="55" t="s">
        <v>656</v>
      </c>
      <c r="E363" s="54" t="str">
        <f t="shared" si="26"/>
        <v>1</v>
      </c>
      <c r="F363">
        <v>362</v>
      </c>
      <c r="G363" s="67" t="s">
        <v>646</v>
      </c>
      <c r="H363" t="str">
        <f t="shared" si="27"/>
        <v>No</v>
      </c>
      <c r="I363" t="str">
        <f t="shared" si="28"/>
        <v>No</v>
      </c>
      <c r="J363" t="str">
        <f t="shared" si="29"/>
        <v>No</v>
      </c>
      <c r="K363" t="e">
        <f>VLOOKUP(B363,'DOE Codes Lookups'!$A$3:$D$507,2,FALSE)</f>
        <v>#N/A</v>
      </c>
    </row>
    <row r="364" spans="1:11" ht="30" x14ac:dyDescent="0.25">
      <c r="A364">
        <v>363</v>
      </c>
      <c r="B364" s="71" t="s">
        <v>3653</v>
      </c>
      <c r="C364" s="55" t="str">
        <f t="shared" si="25"/>
        <v>(FLDEP007) Water Treatment Plant Operator Level D</v>
      </c>
      <c r="D364" s="55" t="s">
        <v>3654</v>
      </c>
      <c r="E364" s="54" t="str">
        <f t="shared" si="26"/>
        <v>1</v>
      </c>
      <c r="F364">
        <v>363</v>
      </c>
      <c r="G364" s="67" t="s">
        <v>646</v>
      </c>
      <c r="H364" t="str">
        <f t="shared" si="27"/>
        <v>No</v>
      </c>
      <c r="I364" t="str">
        <f t="shared" si="28"/>
        <v>No</v>
      </c>
      <c r="J364" t="str">
        <f t="shared" si="29"/>
        <v>No</v>
      </c>
      <c r="K364" t="e">
        <f>VLOOKUP(B364,'DOE Codes Lookups'!$A$3:$D$507,2,FALSE)</f>
        <v>#N/A</v>
      </c>
    </row>
    <row r="365" spans="1:11" ht="30" x14ac:dyDescent="0.25">
      <c r="A365">
        <v>364</v>
      </c>
      <c r="B365" s="71" t="s">
        <v>3988</v>
      </c>
      <c r="C365" s="55" t="str">
        <f t="shared" si="25"/>
        <v>(FLDEP008) Wastewater Treatment Plant Operator Level D</v>
      </c>
      <c r="D365" s="55" t="s">
        <v>3989</v>
      </c>
      <c r="E365" s="54" t="str">
        <f t="shared" si="26"/>
        <v>1</v>
      </c>
      <c r="F365">
        <v>364</v>
      </c>
      <c r="G365" s="67" t="s">
        <v>646</v>
      </c>
      <c r="H365" t="str">
        <f t="shared" si="27"/>
        <v>No</v>
      </c>
      <c r="I365" t="str">
        <f t="shared" si="28"/>
        <v>No</v>
      </c>
      <c r="J365" t="str">
        <f t="shared" si="29"/>
        <v>No</v>
      </c>
      <c r="K365" t="e">
        <f>VLOOKUP(B365,'DOE Codes Lookups'!$A$3:$D$507,2,FALSE)</f>
        <v>#N/A</v>
      </c>
    </row>
    <row r="366" spans="1:11" ht="30" x14ac:dyDescent="0.25">
      <c r="A366">
        <v>365</v>
      </c>
      <c r="B366" s="71" t="s">
        <v>657</v>
      </c>
      <c r="C366" s="55" t="str">
        <f t="shared" si="25"/>
        <v>(FLDLE001) Auxiliary Law Enforcement Officer</v>
      </c>
      <c r="D366" s="55" t="s">
        <v>658</v>
      </c>
      <c r="E366" s="54" t="str">
        <f t="shared" si="26"/>
        <v>1</v>
      </c>
      <c r="F366">
        <v>365</v>
      </c>
      <c r="G366" s="67" t="s">
        <v>659</v>
      </c>
      <c r="H366" t="str">
        <f t="shared" si="27"/>
        <v>No</v>
      </c>
      <c r="I366" t="str">
        <f t="shared" si="28"/>
        <v>No</v>
      </c>
      <c r="J366" t="str">
        <f t="shared" si="29"/>
        <v>No</v>
      </c>
      <c r="K366" t="e">
        <f>VLOOKUP(B366,'DOE Codes Lookups'!$A$3:$D$507,2,FALSE)</f>
        <v>#N/A</v>
      </c>
    </row>
    <row r="367" spans="1:11" ht="30" x14ac:dyDescent="0.25">
      <c r="A367">
        <v>366</v>
      </c>
      <c r="B367" s="71" t="s">
        <v>660</v>
      </c>
      <c r="C367" s="55" t="str">
        <f t="shared" si="25"/>
        <v>(FLDLE002) Correctional Officer</v>
      </c>
      <c r="D367" s="55" t="s">
        <v>661</v>
      </c>
      <c r="E367" s="54" t="str">
        <f t="shared" si="26"/>
        <v>2</v>
      </c>
      <c r="F367">
        <v>366</v>
      </c>
      <c r="G367" s="67" t="s">
        <v>659</v>
      </c>
      <c r="H367" t="str">
        <f t="shared" si="27"/>
        <v>Yes</v>
      </c>
      <c r="I367" t="str">
        <f t="shared" si="28"/>
        <v>Yes</v>
      </c>
      <c r="J367" t="str">
        <f t="shared" si="29"/>
        <v>Yes</v>
      </c>
      <c r="K367" t="e">
        <f>VLOOKUP(B367,'DOE Codes Lookups'!$A$3:$D$507,2,FALSE)</f>
        <v>#N/A</v>
      </c>
    </row>
    <row r="368" spans="1:11" ht="30" x14ac:dyDescent="0.25">
      <c r="A368">
        <v>367</v>
      </c>
      <c r="B368" s="71" t="s">
        <v>662</v>
      </c>
      <c r="C368" s="55" t="str">
        <f t="shared" si="25"/>
        <v>(FLDLE003) Correctional Probation Officer</v>
      </c>
      <c r="D368" s="55" t="s">
        <v>663</v>
      </c>
      <c r="E368" s="54" t="str">
        <f t="shared" si="26"/>
        <v>2</v>
      </c>
      <c r="F368">
        <v>367</v>
      </c>
      <c r="G368" s="67" t="s">
        <v>659</v>
      </c>
      <c r="H368" t="str">
        <f t="shared" si="27"/>
        <v>Yes</v>
      </c>
      <c r="I368" t="str">
        <f t="shared" si="28"/>
        <v>Yes</v>
      </c>
      <c r="J368" t="str">
        <f t="shared" si="29"/>
        <v>Yes</v>
      </c>
      <c r="K368" t="e">
        <f>VLOOKUP(B368,'DOE Codes Lookups'!$A$3:$D$507,2,FALSE)</f>
        <v>#N/A</v>
      </c>
    </row>
    <row r="369" spans="1:11" ht="30" x14ac:dyDescent="0.25">
      <c r="A369">
        <v>368</v>
      </c>
      <c r="B369" s="71" t="s">
        <v>664</v>
      </c>
      <c r="C369" s="55" t="str">
        <f t="shared" si="25"/>
        <v>(FLDLE004) Law Enforcement Officer</v>
      </c>
      <c r="D369" s="55" t="s">
        <v>665</v>
      </c>
      <c r="E369" s="54" t="str">
        <f t="shared" si="26"/>
        <v>2</v>
      </c>
      <c r="F369">
        <v>368</v>
      </c>
      <c r="G369" s="67" t="s">
        <v>659</v>
      </c>
      <c r="H369" t="str">
        <f t="shared" si="27"/>
        <v>Yes</v>
      </c>
      <c r="I369" t="str">
        <f t="shared" si="28"/>
        <v>Yes</v>
      </c>
      <c r="J369" t="str">
        <f t="shared" si="29"/>
        <v>Yes</v>
      </c>
      <c r="K369" t="e">
        <f>VLOOKUP(B369,'DOE Codes Lookups'!$A$3:$D$507,2,FALSE)</f>
        <v>#N/A</v>
      </c>
    </row>
    <row r="370" spans="1:11" ht="30" x14ac:dyDescent="0.25">
      <c r="A370">
        <v>369</v>
      </c>
      <c r="B370" s="71" t="s">
        <v>3282</v>
      </c>
      <c r="C370" s="55" t="str">
        <f t="shared" si="25"/>
        <v>(FLDLE005) State Licensure (Crime Scene Technician)</v>
      </c>
      <c r="D370" s="55" t="s">
        <v>3283</v>
      </c>
      <c r="E370" s="54" t="str">
        <f t="shared" si="26"/>
        <v>1</v>
      </c>
      <c r="F370">
        <v>369</v>
      </c>
      <c r="G370" s="67" t="s">
        <v>659</v>
      </c>
      <c r="H370" t="str">
        <f t="shared" si="27"/>
        <v>No</v>
      </c>
      <c r="I370" t="str">
        <f t="shared" si="28"/>
        <v>No</v>
      </c>
      <c r="J370" t="str">
        <f t="shared" si="29"/>
        <v>No</v>
      </c>
      <c r="K370" t="e">
        <f>VLOOKUP(B370,'DOE Codes Lookups'!$A$3:$D$507,2,FALSE)</f>
        <v>#N/A</v>
      </c>
    </row>
    <row r="371" spans="1:11" ht="30" x14ac:dyDescent="0.25">
      <c r="A371">
        <v>370</v>
      </c>
      <c r="B371" s="71" t="s">
        <v>3284</v>
      </c>
      <c r="C371" s="55" t="str">
        <f t="shared" si="25"/>
        <v>(FLDLE006) Auxiliary Correctional Officer</v>
      </c>
      <c r="D371" s="55" t="s">
        <v>3285</v>
      </c>
      <c r="E371" s="54" t="str">
        <f t="shared" si="26"/>
        <v>1</v>
      </c>
      <c r="F371">
        <v>370</v>
      </c>
      <c r="G371" s="67" t="s">
        <v>659</v>
      </c>
      <c r="H371" t="str">
        <f t="shared" si="27"/>
        <v>No</v>
      </c>
      <c r="I371" t="str">
        <f t="shared" si="28"/>
        <v>No</v>
      </c>
      <c r="J371" t="str">
        <f t="shared" si="29"/>
        <v>No</v>
      </c>
      <c r="K371" t="e">
        <f>VLOOKUP(B371,'DOE Codes Lookups'!$A$3:$D$507,2,FALSE)</f>
        <v>#N/A</v>
      </c>
    </row>
    <row r="372" spans="1:11" ht="30" x14ac:dyDescent="0.25">
      <c r="A372">
        <v>371</v>
      </c>
      <c r="B372" s="71" t="s">
        <v>666</v>
      </c>
      <c r="C372" s="55" t="str">
        <f t="shared" si="25"/>
        <v>(FLDOE001) Early Childhood Professional Certificate (ECPC)</v>
      </c>
      <c r="D372" s="55" t="s">
        <v>667</v>
      </c>
      <c r="E372" s="54" t="str">
        <f t="shared" si="26"/>
        <v>1</v>
      </c>
      <c r="F372">
        <v>371</v>
      </c>
      <c r="G372" s="67" t="s">
        <v>668</v>
      </c>
      <c r="H372" t="str">
        <f t="shared" si="27"/>
        <v>No</v>
      </c>
      <c r="I372" t="str">
        <f t="shared" si="28"/>
        <v>No</v>
      </c>
      <c r="J372" t="str">
        <f t="shared" si="29"/>
        <v>No</v>
      </c>
      <c r="K372" t="e">
        <f>VLOOKUP(B372,'DOE Codes Lookups'!$A$3:$D$507,2,FALSE)</f>
        <v>#N/A</v>
      </c>
    </row>
    <row r="373" spans="1:11" ht="30" x14ac:dyDescent="0.25">
      <c r="A373">
        <v>372</v>
      </c>
      <c r="B373" s="71" t="s">
        <v>669</v>
      </c>
      <c r="C373" s="55" t="str">
        <f t="shared" si="25"/>
        <v>(FLDOE002) School Age Professional Certificate (SAPC)</v>
      </c>
      <c r="D373" s="55" t="s">
        <v>670</v>
      </c>
      <c r="E373" s="54" t="str">
        <f t="shared" si="26"/>
        <v>1</v>
      </c>
      <c r="F373">
        <v>372</v>
      </c>
      <c r="G373" s="67" t="s">
        <v>668</v>
      </c>
      <c r="H373" t="str">
        <f t="shared" si="27"/>
        <v>No</v>
      </c>
      <c r="I373" t="str">
        <f t="shared" si="28"/>
        <v>No</v>
      </c>
      <c r="J373" t="str">
        <f t="shared" si="29"/>
        <v>No</v>
      </c>
      <c r="K373" t="e">
        <f>VLOOKUP(B373,'DOE Codes Lookups'!$A$3:$D$507,2,FALSE)</f>
        <v>#N/A</v>
      </c>
    </row>
    <row r="374" spans="1:11" ht="30" x14ac:dyDescent="0.25">
      <c r="A374">
        <v>373</v>
      </c>
      <c r="B374" s="71" t="s">
        <v>3864</v>
      </c>
      <c r="C374" s="55" t="str">
        <f t="shared" si="25"/>
        <v>(FLDOE003) Florida General Knowledge Test</v>
      </c>
      <c r="D374" s="55" t="s">
        <v>3865</v>
      </c>
      <c r="E374" s="54" t="str">
        <f t="shared" si="26"/>
        <v>1</v>
      </c>
      <c r="F374">
        <v>373</v>
      </c>
      <c r="G374" s="67" t="s">
        <v>668</v>
      </c>
      <c r="H374" t="str">
        <f t="shared" si="27"/>
        <v>No</v>
      </c>
      <c r="I374" t="str">
        <f t="shared" si="28"/>
        <v>No</v>
      </c>
      <c r="J374" t="str">
        <f t="shared" si="29"/>
        <v>No</v>
      </c>
      <c r="K374" t="e">
        <f>VLOOKUP(B374,'DOE Codes Lookups'!$A$3:$D$507,2,FALSE)</f>
        <v>#N/A</v>
      </c>
    </row>
    <row r="375" spans="1:11" ht="30" x14ac:dyDescent="0.25">
      <c r="A375">
        <v>374</v>
      </c>
      <c r="B375" s="71" t="s">
        <v>671</v>
      </c>
      <c r="C375" s="55" t="str">
        <f t="shared" si="25"/>
        <v>(FLDOP001) Barber</v>
      </c>
      <c r="D375" s="55" t="s">
        <v>672</v>
      </c>
      <c r="E375" s="54" t="str">
        <f t="shared" si="26"/>
        <v>1</v>
      </c>
      <c r="F375">
        <v>374</v>
      </c>
      <c r="G375" s="67" t="s">
        <v>673</v>
      </c>
      <c r="H375" t="str">
        <f t="shared" si="27"/>
        <v>No</v>
      </c>
      <c r="I375" t="str">
        <f t="shared" si="28"/>
        <v>No</v>
      </c>
      <c r="J375" t="str">
        <f t="shared" si="29"/>
        <v>No</v>
      </c>
      <c r="K375" t="e">
        <f>VLOOKUP(B375,'DOE Codes Lookups'!$A$3:$D$507,2,FALSE)</f>
        <v>#N/A</v>
      </c>
    </row>
    <row r="376" spans="1:11" ht="30" x14ac:dyDescent="0.25">
      <c r="A376">
        <v>375</v>
      </c>
      <c r="B376" s="71" t="s">
        <v>674</v>
      </c>
      <c r="C376" s="55" t="str">
        <f t="shared" si="25"/>
        <v>(FLDOP002) Cosmetologist</v>
      </c>
      <c r="D376" s="55" t="s">
        <v>675</v>
      </c>
      <c r="E376" s="54" t="str">
        <f t="shared" si="26"/>
        <v>1</v>
      </c>
      <c r="F376">
        <v>375</v>
      </c>
      <c r="G376" s="67" t="s">
        <v>673</v>
      </c>
      <c r="H376" t="str">
        <f t="shared" si="27"/>
        <v>No</v>
      </c>
      <c r="I376" t="str">
        <f t="shared" si="28"/>
        <v>No</v>
      </c>
      <c r="J376" t="str">
        <f t="shared" si="29"/>
        <v>No</v>
      </c>
      <c r="K376" t="e">
        <f>VLOOKUP(B376,'DOE Codes Lookups'!$A$3:$D$507,2,FALSE)</f>
        <v>#N/A</v>
      </c>
    </row>
    <row r="377" spans="1:11" ht="30" x14ac:dyDescent="0.25">
      <c r="A377">
        <v>376</v>
      </c>
      <c r="B377" s="71" t="s">
        <v>3286</v>
      </c>
      <c r="C377" s="55" t="str">
        <f t="shared" si="25"/>
        <v>(FLDOP004) Full Specialist</v>
      </c>
      <c r="D377" s="55" t="s">
        <v>3287</v>
      </c>
      <c r="E377" s="54" t="str">
        <f t="shared" si="26"/>
        <v>1</v>
      </c>
      <c r="F377">
        <v>376</v>
      </c>
      <c r="G377" s="67" t="s">
        <v>673</v>
      </c>
      <c r="H377" t="str">
        <f t="shared" si="27"/>
        <v>No</v>
      </c>
      <c r="I377" t="str">
        <f t="shared" si="28"/>
        <v>No</v>
      </c>
      <c r="J377" t="str">
        <f t="shared" si="29"/>
        <v>No</v>
      </c>
      <c r="K377" t="e">
        <f>VLOOKUP(B377,'DOE Codes Lookups'!$A$3:$D$507,2,FALSE)</f>
        <v>#N/A</v>
      </c>
    </row>
    <row r="378" spans="1:11" ht="30" x14ac:dyDescent="0.25">
      <c r="A378">
        <v>377</v>
      </c>
      <c r="B378" s="71" t="s">
        <v>3288</v>
      </c>
      <c r="C378" s="55" t="str">
        <f t="shared" si="25"/>
        <v>(FLDOP005) Interior Designer (After 4yr practice AND Licensing)</v>
      </c>
      <c r="D378" s="55" t="s">
        <v>3289</v>
      </c>
      <c r="E378" s="54" t="str">
        <f t="shared" si="26"/>
        <v>1</v>
      </c>
      <c r="F378">
        <v>377</v>
      </c>
      <c r="G378" s="67" t="s">
        <v>673</v>
      </c>
      <c r="H378" t="str">
        <f t="shared" si="27"/>
        <v>No</v>
      </c>
      <c r="I378" t="str">
        <f t="shared" si="28"/>
        <v>No</v>
      </c>
      <c r="J378" t="str">
        <f t="shared" si="29"/>
        <v>No</v>
      </c>
      <c r="K378" t="e">
        <f>VLOOKUP(B378,'DOE Codes Lookups'!$A$3:$D$507,2,FALSE)</f>
        <v>#N/A</v>
      </c>
    </row>
    <row r="379" spans="1:11" ht="30" x14ac:dyDescent="0.25">
      <c r="A379">
        <v>378</v>
      </c>
      <c r="B379" s="71" t="s">
        <v>676</v>
      </c>
      <c r="C379" s="55" t="str">
        <f t="shared" si="25"/>
        <v>(FLDOP007) Restricted Barber</v>
      </c>
      <c r="D379" s="55" t="s">
        <v>677</v>
      </c>
      <c r="E379" s="54" t="str">
        <f t="shared" si="26"/>
        <v>1</v>
      </c>
      <c r="F379">
        <v>378</v>
      </c>
      <c r="G379" s="67" t="s">
        <v>673</v>
      </c>
      <c r="H379" t="str">
        <f t="shared" si="27"/>
        <v>No</v>
      </c>
      <c r="I379" t="str">
        <f t="shared" si="28"/>
        <v>No</v>
      </c>
      <c r="J379" t="str">
        <f t="shared" si="29"/>
        <v>No</v>
      </c>
      <c r="K379" t="e">
        <f>VLOOKUP(B379,'DOE Codes Lookups'!$A$3:$D$507,2,FALSE)</f>
        <v>#N/A</v>
      </c>
    </row>
    <row r="380" spans="1:11" ht="30" x14ac:dyDescent="0.25">
      <c r="A380">
        <v>379</v>
      </c>
      <c r="B380" s="71" t="s">
        <v>678</v>
      </c>
      <c r="C380" s="55" t="str">
        <f t="shared" si="25"/>
        <v>(FLDOP008) Nail Specialist</v>
      </c>
      <c r="D380" s="55" t="s">
        <v>679</v>
      </c>
      <c r="E380" s="54" t="str">
        <f t="shared" si="26"/>
        <v>1</v>
      </c>
      <c r="F380">
        <v>379</v>
      </c>
      <c r="G380" s="67" t="s">
        <v>673</v>
      </c>
      <c r="H380" t="str">
        <f t="shared" si="27"/>
        <v>No</v>
      </c>
      <c r="I380" t="str">
        <f t="shared" si="28"/>
        <v>No</v>
      </c>
      <c r="J380" t="str">
        <f t="shared" si="29"/>
        <v>No</v>
      </c>
      <c r="K380" t="e">
        <f>VLOOKUP(B380,'DOE Codes Lookups'!$A$3:$D$507,2,FALSE)</f>
        <v>#N/A</v>
      </c>
    </row>
    <row r="381" spans="1:11" ht="30" x14ac:dyDescent="0.25">
      <c r="A381">
        <v>380</v>
      </c>
      <c r="B381" s="71" t="s">
        <v>680</v>
      </c>
      <c r="C381" s="55" t="str">
        <f t="shared" si="25"/>
        <v>(FLDOP009) Facial Specialist</v>
      </c>
      <c r="D381" s="55" t="s">
        <v>681</v>
      </c>
      <c r="E381" s="54" t="str">
        <f t="shared" si="26"/>
        <v>1</v>
      </c>
      <c r="F381">
        <v>380</v>
      </c>
      <c r="G381" s="67" t="s">
        <v>673</v>
      </c>
      <c r="H381" t="str">
        <f t="shared" si="27"/>
        <v>No</v>
      </c>
      <c r="I381" t="str">
        <f t="shared" si="28"/>
        <v>No</v>
      </c>
      <c r="J381" t="str">
        <f t="shared" si="29"/>
        <v>No</v>
      </c>
      <c r="K381" t="e">
        <f>VLOOKUP(B381,'DOE Codes Lookups'!$A$3:$D$507,2,FALSE)</f>
        <v>#N/A</v>
      </c>
    </row>
    <row r="382" spans="1:11" ht="30" x14ac:dyDescent="0.25">
      <c r="A382">
        <v>381</v>
      </c>
      <c r="B382" s="71" t="s">
        <v>3803</v>
      </c>
      <c r="C382" s="55" t="str">
        <f t="shared" si="25"/>
        <v>(FLDOP010) Residential Contractor</v>
      </c>
      <c r="D382" s="55" t="s">
        <v>3804</v>
      </c>
      <c r="E382" s="54" t="str">
        <f t="shared" si="26"/>
        <v>1</v>
      </c>
      <c r="F382">
        <v>381</v>
      </c>
      <c r="G382" s="67" t="s">
        <v>673</v>
      </c>
      <c r="H382" t="str">
        <f t="shared" si="27"/>
        <v>No</v>
      </c>
      <c r="I382" t="str">
        <f t="shared" si="28"/>
        <v>No</v>
      </c>
      <c r="J382" t="str">
        <f t="shared" si="29"/>
        <v>No</v>
      </c>
      <c r="K382" t="e">
        <f>VLOOKUP(B382,'DOE Codes Lookups'!$A$3:$D$507,2,FALSE)</f>
        <v>#N/A</v>
      </c>
    </row>
    <row r="383" spans="1:11" ht="30" x14ac:dyDescent="0.25">
      <c r="A383">
        <v>382</v>
      </c>
      <c r="B383" s="71" t="s">
        <v>682</v>
      </c>
      <c r="C383" s="55" t="str">
        <f t="shared" si="25"/>
        <v>(FLDOT001) Maintenance of Traffic (MOT) Certification</v>
      </c>
      <c r="D383" s="55" t="s">
        <v>683</v>
      </c>
      <c r="E383" s="54" t="str">
        <f t="shared" si="26"/>
        <v>1</v>
      </c>
      <c r="F383">
        <v>382</v>
      </c>
      <c r="G383" s="67" t="s">
        <v>684</v>
      </c>
      <c r="H383" t="str">
        <f t="shared" si="27"/>
        <v>No</v>
      </c>
      <c r="I383" t="str">
        <f t="shared" si="28"/>
        <v>No</v>
      </c>
      <c r="J383" t="str">
        <f t="shared" si="29"/>
        <v>No</v>
      </c>
      <c r="K383" t="e">
        <f>VLOOKUP(B383,'DOE Codes Lookups'!$A$3:$D$507,2,FALSE)</f>
        <v>#N/A</v>
      </c>
    </row>
    <row r="384" spans="1:11" ht="30" x14ac:dyDescent="0.25">
      <c r="A384">
        <v>383</v>
      </c>
      <c r="B384" s="71" t="s">
        <v>3290</v>
      </c>
      <c r="C384" s="55" t="str">
        <f t="shared" si="25"/>
        <v>(FLDRE001) License - Real Estate Broker</v>
      </c>
      <c r="D384" s="55" t="s">
        <v>3291</v>
      </c>
      <c r="E384" s="54" t="str">
        <f t="shared" si="26"/>
        <v>1</v>
      </c>
      <c r="F384">
        <v>383</v>
      </c>
      <c r="G384" s="67" t="s">
        <v>4058</v>
      </c>
      <c r="H384" t="str">
        <f t="shared" si="27"/>
        <v>No</v>
      </c>
      <c r="I384" t="str">
        <f t="shared" si="28"/>
        <v>No</v>
      </c>
      <c r="J384" t="str">
        <f t="shared" si="29"/>
        <v>No</v>
      </c>
      <c r="K384" t="e">
        <f>VLOOKUP(B384,'DOE Codes Lookups'!$A$3:$D$507,2,FALSE)</f>
        <v>#N/A</v>
      </c>
    </row>
    <row r="385" spans="1:11" ht="30" x14ac:dyDescent="0.25">
      <c r="A385">
        <v>384</v>
      </c>
      <c r="B385" s="71" t="s">
        <v>3292</v>
      </c>
      <c r="C385" s="55" t="str">
        <f t="shared" si="25"/>
        <v>(FLDRE002) License - Real Estate Sales Associate</v>
      </c>
      <c r="D385" s="55" t="s">
        <v>3293</v>
      </c>
      <c r="E385" s="54" t="str">
        <f t="shared" si="26"/>
        <v>1</v>
      </c>
      <c r="F385">
        <v>384</v>
      </c>
      <c r="G385" s="67" t="s">
        <v>4058</v>
      </c>
      <c r="H385" t="str">
        <f t="shared" si="27"/>
        <v>No</v>
      </c>
      <c r="I385" t="str">
        <f t="shared" si="28"/>
        <v>No</v>
      </c>
      <c r="J385" t="str">
        <f t="shared" si="29"/>
        <v>No</v>
      </c>
      <c r="K385" t="e">
        <f>VLOOKUP(B385,'DOE Codes Lookups'!$A$3:$D$507,2,FALSE)</f>
        <v>#N/A</v>
      </c>
    </row>
    <row r="386" spans="1:11" ht="30" x14ac:dyDescent="0.25">
      <c r="A386">
        <v>385</v>
      </c>
      <c r="B386" s="71" t="s">
        <v>3733</v>
      </c>
      <c r="C386" s="55" t="str">
        <f t="shared" ref="C386:C449" si="30">CONCATENATE("(",B386,") ",D386)</f>
        <v>(FLENG001) Engineering Core certification</v>
      </c>
      <c r="D386" s="55" t="s">
        <v>3734</v>
      </c>
      <c r="E386" s="54" t="str">
        <f t="shared" ref="E386:E449" si="31">IF(H386="no","1",IF(AND(H386="Yes",I386="No",J386="No"),"3",IF(AND(H386="Yes",I386="Yes",J386="Yes"),"2",IF(AND(H386="Yes",I386="Yes",J386="No"),"5",IF(AND(H386="Yes",I386="No",J386="Yes"),"4","0")))))</f>
        <v>1</v>
      </c>
      <c r="F386">
        <v>385</v>
      </c>
      <c r="G386" s="67" t="s">
        <v>4238</v>
      </c>
      <c r="H386" t="str">
        <f t="shared" ref="H386:H449" si="32">IFERROR(VLOOKUP(B386,PSICFL_2021,2,FALSE),"No")</f>
        <v>No</v>
      </c>
      <c r="I386" t="str">
        <f t="shared" ref="I386:I449" si="33">IFERROR(VLOOKUP(B386,PSICFL_2021,5,FALSE),"No")</f>
        <v>No</v>
      </c>
      <c r="J386" t="str">
        <f t="shared" ref="J386:J449" si="34">IFERROR(VLOOKUP(B386,PSICFL_2021,3,FALSE),"No")</f>
        <v>No</v>
      </c>
      <c r="K386" t="e">
        <f>VLOOKUP(B386,'DOE Codes Lookups'!$A$3:$D$507,2,FALSE)</f>
        <v>#N/A</v>
      </c>
    </row>
    <row r="387" spans="1:11" ht="30" x14ac:dyDescent="0.25">
      <c r="A387">
        <v>386</v>
      </c>
      <c r="B387" s="71" t="s">
        <v>685</v>
      </c>
      <c r="C387" s="55" t="str">
        <f t="shared" si="30"/>
        <v>(FLFBR001) Agritechnology Specialist Certification</v>
      </c>
      <c r="D387" s="55" t="s">
        <v>686</v>
      </c>
      <c r="E387" s="54" t="str">
        <f t="shared" si="31"/>
        <v>1</v>
      </c>
      <c r="F387">
        <v>386</v>
      </c>
      <c r="G387" s="67" t="s">
        <v>687</v>
      </c>
      <c r="H387" t="str">
        <f t="shared" si="32"/>
        <v>No</v>
      </c>
      <c r="I387" t="str">
        <f t="shared" si="33"/>
        <v>No</v>
      </c>
      <c r="J387" t="str">
        <f t="shared" si="34"/>
        <v>No</v>
      </c>
      <c r="K387" t="e">
        <f>VLOOKUP(B387,'DOE Codes Lookups'!$A$3:$D$507,2,FALSE)</f>
        <v>#N/A</v>
      </c>
    </row>
    <row r="388" spans="1:11" ht="30" x14ac:dyDescent="0.25">
      <c r="A388">
        <v>387</v>
      </c>
      <c r="B388" s="71" t="s">
        <v>3752</v>
      </c>
      <c r="C388" s="55" t="str">
        <f t="shared" si="30"/>
        <v>(FLFBR002) Agricultural Biotechnology Specialist Certification</v>
      </c>
      <c r="D388" s="55" t="s">
        <v>3753</v>
      </c>
      <c r="E388" s="54" t="str">
        <f t="shared" si="31"/>
        <v>1</v>
      </c>
      <c r="F388">
        <v>387</v>
      </c>
      <c r="G388" s="67" t="s">
        <v>687</v>
      </c>
      <c r="H388" t="str">
        <f t="shared" si="32"/>
        <v>No</v>
      </c>
      <c r="I388" t="str">
        <f t="shared" si="33"/>
        <v>No</v>
      </c>
      <c r="J388" t="str">
        <f t="shared" si="34"/>
        <v>No</v>
      </c>
      <c r="K388" t="e">
        <f>VLOOKUP(B388,'DOE Codes Lookups'!$A$3:$D$507,2,FALSE)</f>
        <v>#N/A</v>
      </c>
    </row>
    <row r="389" spans="1:11" ht="30" x14ac:dyDescent="0.25">
      <c r="A389">
        <v>388</v>
      </c>
      <c r="B389" s="71" t="s">
        <v>3860</v>
      </c>
      <c r="C389" s="55" t="str">
        <f t="shared" si="30"/>
        <v>(FLFBR003) Agricultural Communications Specialist Certification</v>
      </c>
      <c r="D389" s="55" t="s">
        <v>3861</v>
      </c>
      <c r="E389" s="54" t="str">
        <f t="shared" si="31"/>
        <v>1</v>
      </c>
      <c r="F389">
        <v>388</v>
      </c>
      <c r="G389" s="67" t="s">
        <v>687</v>
      </c>
      <c r="H389" t="str">
        <f t="shared" si="32"/>
        <v>No</v>
      </c>
      <c r="I389" t="str">
        <f t="shared" si="33"/>
        <v>No</v>
      </c>
      <c r="J389" t="str">
        <f t="shared" si="34"/>
        <v>No</v>
      </c>
      <c r="K389" t="e">
        <f>VLOOKUP(B389,'DOE Codes Lookups'!$A$3:$D$507,2,FALSE)</f>
        <v>#N/A</v>
      </c>
    </row>
    <row r="390" spans="1:11" ht="30" x14ac:dyDescent="0.25">
      <c r="A390">
        <v>389</v>
      </c>
      <c r="B390" s="71" t="s">
        <v>3862</v>
      </c>
      <c r="C390" s="55" t="str">
        <f t="shared" si="30"/>
        <v>(FLFBR004) Agricultural Mechanics Specialist Certification</v>
      </c>
      <c r="D390" s="55" t="s">
        <v>3863</v>
      </c>
      <c r="E390" s="54" t="str">
        <f t="shared" si="31"/>
        <v>1</v>
      </c>
      <c r="F390">
        <v>389</v>
      </c>
      <c r="G390" s="67" t="s">
        <v>687</v>
      </c>
      <c r="H390" t="str">
        <f t="shared" si="32"/>
        <v>No</v>
      </c>
      <c r="I390" t="str">
        <f t="shared" si="33"/>
        <v>No</v>
      </c>
      <c r="J390" t="str">
        <f t="shared" si="34"/>
        <v>No</v>
      </c>
      <c r="K390" t="e">
        <f>VLOOKUP(B390,'DOE Codes Lookups'!$A$3:$D$507,2,FALSE)</f>
        <v>#N/A</v>
      </c>
    </row>
    <row r="391" spans="1:11" ht="30" x14ac:dyDescent="0.25">
      <c r="A391">
        <v>390</v>
      </c>
      <c r="B391" s="71" t="s">
        <v>688</v>
      </c>
      <c r="C391" s="55" t="str">
        <f t="shared" si="30"/>
        <v>(FLFBR005) Animal Science Specialist Certification</v>
      </c>
      <c r="D391" s="55" t="s">
        <v>689</v>
      </c>
      <c r="E391" s="54" t="str">
        <f t="shared" si="31"/>
        <v>1</v>
      </c>
      <c r="F391">
        <v>390</v>
      </c>
      <c r="G391" s="67" t="s">
        <v>687</v>
      </c>
      <c r="H391" t="str">
        <f t="shared" si="32"/>
        <v>No</v>
      </c>
      <c r="I391" t="str">
        <f t="shared" si="33"/>
        <v>No</v>
      </c>
      <c r="J391" t="str">
        <f t="shared" si="34"/>
        <v>No</v>
      </c>
      <c r="K391" t="e">
        <f>VLOOKUP(B391,'DOE Codes Lookups'!$A$3:$D$507,2,FALSE)</f>
        <v>#N/A</v>
      </c>
    </row>
    <row r="392" spans="1:11" ht="30" x14ac:dyDescent="0.25">
      <c r="A392">
        <v>391</v>
      </c>
      <c r="B392" s="71" t="s">
        <v>3879</v>
      </c>
      <c r="C392" s="55" t="str">
        <f t="shared" si="30"/>
        <v>(FLFBR006) Agricultural Unmanned Aircraft Systems Specialist Certification</v>
      </c>
      <c r="D392" s="55" t="s">
        <v>3880</v>
      </c>
      <c r="E392" s="54" t="str">
        <f t="shared" si="31"/>
        <v>1</v>
      </c>
      <c r="F392">
        <v>391</v>
      </c>
      <c r="G392" s="67" t="s">
        <v>687</v>
      </c>
      <c r="H392" t="str">
        <f t="shared" si="32"/>
        <v>No</v>
      </c>
      <c r="I392" t="str">
        <f t="shared" si="33"/>
        <v>No</v>
      </c>
      <c r="J392" t="str">
        <f t="shared" si="34"/>
        <v>No</v>
      </c>
      <c r="K392" t="e">
        <f>VLOOKUP(B392,'DOE Codes Lookups'!$A$3:$D$507,2,FALSE)</f>
        <v>#N/A</v>
      </c>
    </row>
    <row r="393" spans="1:11" ht="30" x14ac:dyDescent="0.25">
      <c r="A393">
        <v>392</v>
      </c>
      <c r="B393" s="71" t="s">
        <v>690</v>
      </c>
      <c r="C393" s="55" t="str">
        <f t="shared" si="30"/>
        <v>(FLFBR007) Agriculture Associate Certification</v>
      </c>
      <c r="D393" s="55" t="s">
        <v>691</v>
      </c>
      <c r="E393" s="54" t="str">
        <f t="shared" si="31"/>
        <v>1</v>
      </c>
      <c r="F393">
        <v>392</v>
      </c>
      <c r="G393" s="67" t="s">
        <v>687</v>
      </c>
      <c r="H393" t="str">
        <f t="shared" si="32"/>
        <v>No</v>
      </c>
      <c r="I393" t="str">
        <f t="shared" si="33"/>
        <v>No</v>
      </c>
      <c r="J393" t="str">
        <f t="shared" si="34"/>
        <v>No</v>
      </c>
      <c r="K393" t="e">
        <f>VLOOKUP(B393,'DOE Codes Lookups'!$A$3:$D$507,2,FALSE)</f>
        <v>#N/A</v>
      </c>
    </row>
    <row r="394" spans="1:11" ht="30" x14ac:dyDescent="0.25">
      <c r="A394">
        <v>393</v>
      </c>
      <c r="B394" s="71" t="s">
        <v>3893</v>
      </c>
      <c r="C394" s="55" t="str">
        <f t="shared" si="30"/>
        <v>(FLFBR008) Forestry Specialist Certification</v>
      </c>
      <c r="D394" s="55" t="s">
        <v>3894</v>
      </c>
      <c r="E394" s="54" t="str">
        <f t="shared" si="31"/>
        <v>1</v>
      </c>
      <c r="F394">
        <v>393</v>
      </c>
      <c r="G394" s="67" t="s">
        <v>687</v>
      </c>
      <c r="H394" t="str">
        <f t="shared" si="32"/>
        <v>No</v>
      </c>
      <c r="I394" t="str">
        <f t="shared" si="33"/>
        <v>No</v>
      </c>
      <c r="J394" t="str">
        <f t="shared" si="34"/>
        <v>No</v>
      </c>
      <c r="K394" t="e">
        <f>VLOOKUP(B394,'DOE Codes Lookups'!$A$3:$D$507,2,FALSE)</f>
        <v>#N/A</v>
      </c>
    </row>
    <row r="395" spans="1:11" ht="30" x14ac:dyDescent="0.25">
      <c r="A395">
        <v>394</v>
      </c>
      <c r="B395" s="71" t="s">
        <v>3939</v>
      </c>
      <c r="C395" s="55" t="str">
        <f t="shared" si="30"/>
        <v>(FLFBR009) Agriculture Systems Associate Certification</v>
      </c>
      <c r="D395" s="55" t="s">
        <v>3940</v>
      </c>
      <c r="E395" s="54" t="str">
        <f t="shared" si="31"/>
        <v>1</v>
      </c>
      <c r="F395">
        <v>394</v>
      </c>
      <c r="G395" s="67" t="s">
        <v>687</v>
      </c>
      <c r="H395" t="str">
        <f t="shared" si="32"/>
        <v>No</v>
      </c>
      <c r="I395" t="str">
        <f t="shared" si="33"/>
        <v>No</v>
      </c>
      <c r="J395" t="str">
        <f t="shared" si="34"/>
        <v>No</v>
      </c>
      <c r="K395" t="e">
        <f>VLOOKUP(B395,'DOE Codes Lookups'!$A$3:$D$507,2,FALSE)</f>
        <v>#N/A</v>
      </c>
    </row>
    <row r="396" spans="1:11" ht="30" x14ac:dyDescent="0.25">
      <c r="A396">
        <v>395</v>
      </c>
      <c r="B396" s="71" t="s">
        <v>3941</v>
      </c>
      <c r="C396" s="55" t="str">
        <f t="shared" si="30"/>
        <v>(FLFBR010) Natural Resources Specialist Certification</v>
      </c>
      <c r="D396" s="55" t="s">
        <v>3942</v>
      </c>
      <c r="E396" s="54" t="str">
        <f t="shared" si="31"/>
        <v>1</v>
      </c>
      <c r="F396">
        <v>395</v>
      </c>
      <c r="G396" s="67" t="s">
        <v>687</v>
      </c>
      <c r="H396" t="str">
        <f t="shared" si="32"/>
        <v>No</v>
      </c>
      <c r="I396" t="str">
        <f t="shared" si="33"/>
        <v>No</v>
      </c>
      <c r="J396" t="str">
        <f t="shared" si="34"/>
        <v>No</v>
      </c>
      <c r="K396" t="e">
        <f>VLOOKUP(B396,'DOE Codes Lookups'!$A$3:$D$507,2,FALSE)</f>
        <v>#N/A</v>
      </c>
    </row>
    <row r="397" spans="1:11" ht="30" x14ac:dyDescent="0.25">
      <c r="A397">
        <v>396</v>
      </c>
      <c r="B397" s="71" t="s">
        <v>3744</v>
      </c>
      <c r="C397" s="55" t="str">
        <f t="shared" si="30"/>
        <v>(FLRID001) Florida Quality Assurance Screening (QA) Interpreters Levels 1-3</v>
      </c>
      <c r="D397" s="55" t="s">
        <v>3745</v>
      </c>
      <c r="E397" s="54" t="str">
        <f t="shared" si="31"/>
        <v>1</v>
      </c>
      <c r="F397">
        <v>396</v>
      </c>
      <c r="G397" s="67" t="s">
        <v>4246</v>
      </c>
      <c r="H397" t="str">
        <f t="shared" si="32"/>
        <v>No</v>
      </c>
      <c r="I397" t="str">
        <f t="shared" si="33"/>
        <v>No</v>
      </c>
      <c r="J397" t="str">
        <f t="shared" si="34"/>
        <v>No</v>
      </c>
      <c r="K397" t="e">
        <f>VLOOKUP(B397,'DOE Codes Lookups'!$A$3:$D$507,2,FALSE)</f>
        <v>#N/A</v>
      </c>
    </row>
    <row r="398" spans="1:11" ht="30" x14ac:dyDescent="0.25">
      <c r="A398">
        <v>397</v>
      </c>
      <c r="B398" s="71" t="s">
        <v>3746</v>
      </c>
      <c r="C398" s="55" t="str">
        <f t="shared" si="30"/>
        <v>(FLRID002) Florida Educational Interpreter Evaluation (EIE)</v>
      </c>
      <c r="D398" s="55" t="s">
        <v>3747</v>
      </c>
      <c r="E398" s="54" t="str">
        <f t="shared" si="31"/>
        <v>1</v>
      </c>
      <c r="F398">
        <v>397</v>
      </c>
      <c r="G398" s="67" t="s">
        <v>4246</v>
      </c>
      <c r="H398" t="str">
        <f t="shared" si="32"/>
        <v>No</v>
      </c>
      <c r="I398" t="str">
        <f t="shared" si="33"/>
        <v>No</v>
      </c>
      <c r="J398" t="str">
        <f t="shared" si="34"/>
        <v>No</v>
      </c>
      <c r="K398" t="e">
        <f>VLOOKUP(B398,'DOE Codes Lookups'!$A$3:$D$507,2,FALSE)</f>
        <v>#N/A</v>
      </c>
    </row>
    <row r="399" spans="1:11" ht="30" x14ac:dyDescent="0.25">
      <c r="A399">
        <v>398</v>
      </c>
      <c r="B399" s="71" t="s">
        <v>3742</v>
      </c>
      <c r="C399" s="55" t="str">
        <f t="shared" si="30"/>
        <v>(FLSFA001) Florida State Master Designer (FSMD)</v>
      </c>
      <c r="D399" s="55" t="s">
        <v>3743</v>
      </c>
      <c r="E399" s="54" t="str">
        <f t="shared" si="31"/>
        <v>1</v>
      </c>
      <c r="F399">
        <v>398</v>
      </c>
      <c r="G399" s="67" t="s">
        <v>4244</v>
      </c>
      <c r="H399" t="str">
        <f t="shared" si="32"/>
        <v>No</v>
      </c>
      <c r="I399" t="str">
        <f t="shared" si="33"/>
        <v>No</v>
      </c>
      <c r="J399" t="str">
        <f t="shared" si="34"/>
        <v>No</v>
      </c>
      <c r="K399" t="e">
        <f>VLOOKUP(B399,'DOE Codes Lookups'!$A$3:$D$507,2,FALSE)</f>
        <v>#N/A</v>
      </c>
    </row>
    <row r="400" spans="1:11" ht="30" x14ac:dyDescent="0.25">
      <c r="A400">
        <v>399</v>
      </c>
      <c r="B400" s="71" t="s">
        <v>3294</v>
      </c>
      <c r="C400" s="55" t="str">
        <f t="shared" si="30"/>
        <v>(FLSFM001) Fire Apparatus Operator</v>
      </c>
      <c r="D400" s="55" t="s">
        <v>3295</v>
      </c>
      <c r="E400" s="54" t="str">
        <f t="shared" si="31"/>
        <v>1</v>
      </c>
      <c r="F400">
        <v>399</v>
      </c>
      <c r="G400" s="67" t="s">
        <v>694</v>
      </c>
      <c r="H400" t="str">
        <f t="shared" si="32"/>
        <v>No</v>
      </c>
      <c r="I400" t="str">
        <f t="shared" si="33"/>
        <v>No</v>
      </c>
      <c r="J400" t="str">
        <f t="shared" si="34"/>
        <v>No</v>
      </c>
      <c r="K400" t="e">
        <f>VLOOKUP(B400,'DOE Codes Lookups'!$A$3:$D$507,2,FALSE)</f>
        <v>#N/A</v>
      </c>
    </row>
    <row r="401" spans="1:11" ht="30" x14ac:dyDescent="0.25">
      <c r="A401">
        <v>400</v>
      </c>
      <c r="B401" s="71" t="s">
        <v>692</v>
      </c>
      <c r="C401" s="55" t="str">
        <f t="shared" si="30"/>
        <v>(FLSFM002) Certified Fire Fighter</v>
      </c>
      <c r="D401" s="55" t="s">
        <v>693</v>
      </c>
      <c r="E401" s="54" t="str">
        <f t="shared" si="31"/>
        <v>1</v>
      </c>
      <c r="F401">
        <v>400</v>
      </c>
      <c r="G401" s="67" t="s">
        <v>694</v>
      </c>
      <c r="H401" t="str">
        <f t="shared" si="32"/>
        <v>No</v>
      </c>
      <c r="I401" t="str">
        <f t="shared" si="33"/>
        <v>No</v>
      </c>
      <c r="J401" t="str">
        <f t="shared" si="34"/>
        <v>No</v>
      </c>
      <c r="K401" t="e">
        <f>VLOOKUP(B401,'DOE Codes Lookups'!$A$3:$D$507,2,FALSE)</f>
        <v>#N/A</v>
      </c>
    </row>
    <row r="402" spans="1:11" ht="30" x14ac:dyDescent="0.25">
      <c r="A402">
        <v>401</v>
      </c>
      <c r="B402" s="71" t="s">
        <v>695</v>
      </c>
      <c r="C402" s="55" t="str">
        <f t="shared" si="30"/>
        <v>(FLSFM005) Fire Fighter I</v>
      </c>
      <c r="D402" s="55" t="s">
        <v>696</v>
      </c>
      <c r="E402" s="54" t="str">
        <f t="shared" si="31"/>
        <v>1</v>
      </c>
      <c r="F402">
        <v>401</v>
      </c>
      <c r="G402" s="67" t="s">
        <v>694</v>
      </c>
      <c r="H402" t="str">
        <f t="shared" si="32"/>
        <v>No</v>
      </c>
      <c r="I402" t="str">
        <f t="shared" si="33"/>
        <v>No</v>
      </c>
      <c r="J402" t="str">
        <f t="shared" si="34"/>
        <v>No</v>
      </c>
      <c r="K402" t="e">
        <f>VLOOKUP(B402,'DOE Codes Lookups'!$A$3:$D$507,2,FALSE)</f>
        <v>#N/A</v>
      </c>
    </row>
    <row r="403" spans="1:11" ht="30" x14ac:dyDescent="0.25">
      <c r="A403">
        <v>402</v>
      </c>
      <c r="B403" s="71" t="s">
        <v>697</v>
      </c>
      <c r="C403" s="55" t="str">
        <f t="shared" si="30"/>
        <v>(FLSFM006) Fire Fighter II</v>
      </c>
      <c r="D403" s="55" t="s">
        <v>698</v>
      </c>
      <c r="E403" s="54" t="str">
        <f t="shared" si="31"/>
        <v>2</v>
      </c>
      <c r="F403">
        <v>402</v>
      </c>
      <c r="G403" s="67" t="s">
        <v>694</v>
      </c>
      <c r="H403" t="str">
        <f t="shared" si="32"/>
        <v>Yes</v>
      </c>
      <c r="I403" t="str">
        <f t="shared" si="33"/>
        <v>Yes</v>
      </c>
      <c r="J403" t="str">
        <f t="shared" si="34"/>
        <v>Yes</v>
      </c>
      <c r="K403" t="e">
        <f>VLOOKUP(B403,'DOE Codes Lookups'!$A$3:$D$507,2,FALSE)</f>
        <v>#N/A</v>
      </c>
    </row>
    <row r="404" spans="1:11" ht="30" x14ac:dyDescent="0.25">
      <c r="A404">
        <v>403</v>
      </c>
      <c r="B404" s="71" t="s">
        <v>699</v>
      </c>
      <c r="C404" s="55" t="str">
        <f t="shared" si="30"/>
        <v>(FLSFM007) Fire Safety Inspector I</v>
      </c>
      <c r="D404" s="55" t="s">
        <v>700</v>
      </c>
      <c r="E404" s="54" t="str">
        <f t="shared" si="31"/>
        <v>2</v>
      </c>
      <c r="F404">
        <v>403</v>
      </c>
      <c r="G404" s="67" t="s">
        <v>694</v>
      </c>
      <c r="H404" t="str">
        <f t="shared" si="32"/>
        <v>Yes</v>
      </c>
      <c r="I404" t="str">
        <f t="shared" si="33"/>
        <v>Yes</v>
      </c>
      <c r="J404" t="str">
        <f t="shared" si="34"/>
        <v>Yes</v>
      </c>
      <c r="K404" t="e">
        <f>VLOOKUP(B404,'DOE Codes Lookups'!$A$3:$D$507,2,FALSE)</f>
        <v>#N/A</v>
      </c>
    </row>
    <row r="405" spans="1:11" ht="30" x14ac:dyDescent="0.25">
      <c r="A405">
        <v>404</v>
      </c>
      <c r="B405" s="71" t="s">
        <v>3296</v>
      </c>
      <c r="C405" s="55" t="str">
        <f t="shared" si="30"/>
        <v>(FLSFM010) Fire Investigator</v>
      </c>
      <c r="D405" s="55" t="s">
        <v>3297</v>
      </c>
      <c r="E405" s="54" t="str">
        <f t="shared" si="31"/>
        <v>1</v>
      </c>
      <c r="F405">
        <v>404</v>
      </c>
      <c r="G405" s="67" t="s">
        <v>694</v>
      </c>
      <c r="H405" t="str">
        <f t="shared" si="32"/>
        <v>No</v>
      </c>
      <c r="I405" t="str">
        <f t="shared" si="33"/>
        <v>No</v>
      </c>
      <c r="J405" t="str">
        <f t="shared" si="34"/>
        <v>No</v>
      </c>
      <c r="K405" t="e">
        <f>VLOOKUP(B405,'DOE Codes Lookups'!$A$3:$D$507,2,FALSE)</f>
        <v>#N/A</v>
      </c>
    </row>
    <row r="406" spans="1:11" ht="30" x14ac:dyDescent="0.25">
      <c r="A406">
        <v>405</v>
      </c>
      <c r="B406" s="71" t="s">
        <v>3298</v>
      </c>
      <c r="C406" s="55" t="str">
        <f t="shared" si="30"/>
        <v>(FLSFM011) Fire Investigator I</v>
      </c>
      <c r="D406" s="55" t="s">
        <v>3299</v>
      </c>
      <c r="E406" s="54" t="str">
        <f t="shared" si="31"/>
        <v>1</v>
      </c>
      <c r="F406">
        <v>405</v>
      </c>
      <c r="G406" s="67" t="s">
        <v>694</v>
      </c>
      <c r="H406" t="str">
        <f t="shared" si="32"/>
        <v>No</v>
      </c>
      <c r="I406" t="str">
        <f t="shared" si="33"/>
        <v>No</v>
      </c>
      <c r="J406" t="str">
        <f t="shared" si="34"/>
        <v>No</v>
      </c>
      <c r="K406" t="e">
        <f>VLOOKUP(B406,'DOE Codes Lookups'!$A$3:$D$507,2,FALSE)</f>
        <v>#N/A</v>
      </c>
    </row>
    <row r="407" spans="1:11" ht="30" x14ac:dyDescent="0.25">
      <c r="A407">
        <v>406</v>
      </c>
      <c r="B407" s="71" t="s">
        <v>3300</v>
      </c>
      <c r="C407" s="55" t="str">
        <f t="shared" si="30"/>
        <v>(FLSFM012) Fire Investigator II</v>
      </c>
      <c r="D407" s="55" t="s">
        <v>3301</v>
      </c>
      <c r="E407" s="54" t="str">
        <f t="shared" si="31"/>
        <v>1</v>
      </c>
      <c r="F407">
        <v>406</v>
      </c>
      <c r="G407" s="67" t="s">
        <v>694</v>
      </c>
      <c r="H407" t="str">
        <f t="shared" si="32"/>
        <v>No</v>
      </c>
      <c r="I407" t="str">
        <f t="shared" si="33"/>
        <v>No</v>
      </c>
      <c r="J407" t="str">
        <f t="shared" si="34"/>
        <v>No</v>
      </c>
      <c r="K407" t="e">
        <f>VLOOKUP(B407,'DOE Codes Lookups'!$A$3:$D$507,2,FALSE)</f>
        <v>#N/A</v>
      </c>
    </row>
    <row r="408" spans="1:11" ht="30" x14ac:dyDescent="0.25">
      <c r="A408">
        <v>407</v>
      </c>
      <c r="B408" s="71" t="s">
        <v>701</v>
      </c>
      <c r="C408" s="55" t="str">
        <f t="shared" si="30"/>
        <v>(FLSFM013) Fire Officer I</v>
      </c>
      <c r="D408" s="55" t="s">
        <v>702</v>
      </c>
      <c r="E408" s="54" t="str">
        <f t="shared" si="31"/>
        <v>1</v>
      </c>
      <c r="F408">
        <v>407</v>
      </c>
      <c r="G408" s="67" t="s">
        <v>694</v>
      </c>
      <c r="H408" t="str">
        <f t="shared" si="32"/>
        <v>No</v>
      </c>
      <c r="I408" t="str">
        <f t="shared" si="33"/>
        <v>No</v>
      </c>
      <c r="J408" t="str">
        <f t="shared" si="34"/>
        <v>No</v>
      </c>
      <c r="K408" t="e">
        <f>VLOOKUP(B408,'DOE Codes Lookups'!$A$3:$D$507,2,FALSE)</f>
        <v>#N/A</v>
      </c>
    </row>
    <row r="409" spans="1:11" ht="30" x14ac:dyDescent="0.25">
      <c r="A409">
        <v>408</v>
      </c>
      <c r="B409" s="71" t="s">
        <v>703</v>
      </c>
      <c r="C409" s="55" t="str">
        <f t="shared" si="30"/>
        <v>(FLSFM014) Fire Officer II</v>
      </c>
      <c r="D409" s="55" t="s">
        <v>704</v>
      </c>
      <c r="E409" s="54" t="str">
        <f t="shared" si="31"/>
        <v>2</v>
      </c>
      <c r="F409">
        <v>408</v>
      </c>
      <c r="G409" s="67" t="s">
        <v>694</v>
      </c>
      <c r="H409" t="str">
        <f t="shared" si="32"/>
        <v>Yes</v>
      </c>
      <c r="I409" t="str">
        <f t="shared" si="33"/>
        <v>Yes</v>
      </c>
      <c r="J409" t="str">
        <f t="shared" si="34"/>
        <v>Yes</v>
      </c>
      <c r="K409" t="e">
        <f>VLOOKUP(B409,'DOE Codes Lookups'!$A$3:$D$507,2,FALSE)</f>
        <v>#N/A</v>
      </c>
    </row>
    <row r="410" spans="1:11" ht="30" x14ac:dyDescent="0.25">
      <c r="A410">
        <v>409</v>
      </c>
      <c r="B410" s="71" t="s">
        <v>3302</v>
      </c>
      <c r="C410" s="55" t="str">
        <f t="shared" si="30"/>
        <v>(FLSFM015) Pump Operator</v>
      </c>
      <c r="D410" s="55" t="s">
        <v>3303</v>
      </c>
      <c r="E410" s="54" t="str">
        <f t="shared" si="31"/>
        <v>1</v>
      </c>
      <c r="F410">
        <v>409</v>
      </c>
      <c r="G410" s="67" t="s">
        <v>694</v>
      </c>
      <c r="H410" t="str">
        <f t="shared" si="32"/>
        <v>No</v>
      </c>
      <c r="I410" t="str">
        <f t="shared" si="33"/>
        <v>No</v>
      </c>
      <c r="J410" t="str">
        <f t="shared" si="34"/>
        <v>No</v>
      </c>
      <c r="K410" t="e">
        <f>VLOOKUP(B410,'DOE Codes Lookups'!$A$3:$D$507,2,FALSE)</f>
        <v>#N/A</v>
      </c>
    </row>
    <row r="411" spans="1:11" ht="30" x14ac:dyDescent="0.25">
      <c r="A411">
        <v>410</v>
      </c>
      <c r="B411" s="71" t="s">
        <v>705</v>
      </c>
      <c r="C411" s="55" t="str">
        <f t="shared" si="30"/>
        <v>(FLSFM016) Fire Safety Inspector</v>
      </c>
      <c r="D411" s="55" t="s">
        <v>706</v>
      </c>
      <c r="E411" s="54" t="str">
        <f t="shared" si="31"/>
        <v>1</v>
      </c>
      <c r="F411">
        <v>410</v>
      </c>
      <c r="G411" s="67" t="s">
        <v>694</v>
      </c>
      <c r="H411" t="str">
        <f t="shared" si="32"/>
        <v>No</v>
      </c>
      <c r="I411" t="str">
        <f t="shared" si="33"/>
        <v>No</v>
      </c>
      <c r="J411" t="str">
        <f t="shared" si="34"/>
        <v>No</v>
      </c>
      <c r="K411" t="e">
        <f>VLOOKUP(B411,'DOE Codes Lookups'!$A$3:$D$507,2,FALSE)</f>
        <v>#N/A</v>
      </c>
    </row>
    <row r="412" spans="1:11" ht="30" x14ac:dyDescent="0.25">
      <c r="A412">
        <v>411</v>
      </c>
      <c r="B412" s="71" t="s">
        <v>3304</v>
      </c>
      <c r="C412" s="55" t="str">
        <f t="shared" si="30"/>
        <v>(FLSFM017) Fire Safety Inspector II</v>
      </c>
      <c r="D412" s="55" t="s">
        <v>3305</v>
      </c>
      <c r="E412" s="54" t="str">
        <f t="shared" si="31"/>
        <v>1</v>
      </c>
      <c r="F412">
        <v>411</v>
      </c>
      <c r="G412" s="67" t="s">
        <v>694</v>
      </c>
      <c r="H412" t="str">
        <f t="shared" si="32"/>
        <v>No</v>
      </c>
      <c r="I412" t="str">
        <f t="shared" si="33"/>
        <v>No</v>
      </c>
      <c r="J412" t="str">
        <f t="shared" si="34"/>
        <v>No</v>
      </c>
      <c r="K412" t="e">
        <f>VLOOKUP(B412,'DOE Codes Lookups'!$A$3:$D$507,2,FALSE)</f>
        <v>#N/A</v>
      </c>
    </row>
    <row r="413" spans="1:11" ht="30" x14ac:dyDescent="0.25">
      <c r="A413">
        <v>412</v>
      </c>
      <c r="B413" s="71" t="s">
        <v>707</v>
      </c>
      <c r="C413" s="55" t="str">
        <f t="shared" si="30"/>
        <v>(FLSFM018) Fire Instructor I</v>
      </c>
      <c r="D413" s="55" t="s">
        <v>708</v>
      </c>
      <c r="E413" s="54" t="str">
        <f t="shared" si="31"/>
        <v>1</v>
      </c>
      <c r="F413">
        <v>412</v>
      </c>
      <c r="G413" s="67" t="s">
        <v>694</v>
      </c>
      <c r="H413" t="str">
        <f t="shared" si="32"/>
        <v>No</v>
      </c>
      <c r="I413" t="str">
        <f t="shared" si="33"/>
        <v>No</v>
      </c>
      <c r="J413" t="str">
        <f t="shared" si="34"/>
        <v>No</v>
      </c>
      <c r="K413" t="e">
        <f>VLOOKUP(B413,'DOE Codes Lookups'!$A$3:$D$507,2,FALSE)</f>
        <v>#N/A</v>
      </c>
    </row>
    <row r="414" spans="1:11" ht="30" x14ac:dyDescent="0.25">
      <c r="A414">
        <v>413</v>
      </c>
      <c r="B414" s="71" t="s">
        <v>3306</v>
      </c>
      <c r="C414" s="55" t="str">
        <f t="shared" si="30"/>
        <v>(FLSFM019) Fire Instructor II</v>
      </c>
      <c r="D414" s="55" t="s">
        <v>3307</v>
      </c>
      <c r="E414" s="54" t="str">
        <f t="shared" si="31"/>
        <v>1</v>
      </c>
      <c r="F414">
        <v>413</v>
      </c>
      <c r="G414" s="67" t="s">
        <v>694</v>
      </c>
      <c r="H414" t="str">
        <f t="shared" si="32"/>
        <v>No</v>
      </c>
      <c r="I414" t="str">
        <f t="shared" si="33"/>
        <v>No</v>
      </c>
      <c r="J414" t="str">
        <f t="shared" si="34"/>
        <v>No</v>
      </c>
      <c r="K414" t="e">
        <f>VLOOKUP(B414,'DOE Codes Lookups'!$A$3:$D$507,2,FALSE)</f>
        <v>#N/A</v>
      </c>
    </row>
    <row r="415" spans="1:11" ht="30" x14ac:dyDescent="0.25">
      <c r="A415">
        <v>414</v>
      </c>
      <c r="B415" s="71" t="s">
        <v>3308</v>
      </c>
      <c r="C415" s="55" t="str">
        <f t="shared" si="30"/>
        <v>(FLSFM021) Fire Instructor llI</v>
      </c>
      <c r="D415" s="55" t="s">
        <v>3309</v>
      </c>
      <c r="E415" s="54" t="str">
        <f t="shared" si="31"/>
        <v>1</v>
      </c>
      <c r="F415">
        <v>414</v>
      </c>
      <c r="G415" s="67" t="s">
        <v>694</v>
      </c>
      <c r="H415" t="str">
        <f t="shared" si="32"/>
        <v>No</v>
      </c>
      <c r="I415" t="str">
        <f t="shared" si="33"/>
        <v>No</v>
      </c>
      <c r="J415" t="str">
        <f t="shared" si="34"/>
        <v>No</v>
      </c>
      <c r="K415" t="e">
        <f>VLOOKUP(B415,'DOE Codes Lookups'!$A$3:$D$507,2,FALSE)</f>
        <v>#N/A</v>
      </c>
    </row>
    <row r="416" spans="1:11" ht="30" x14ac:dyDescent="0.25">
      <c r="A416">
        <v>415</v>
      </c>
      <c r="B416" s="71" t="s">
        <v>709</v>
      </c>
      <c r="C416" s="55" t="str">
        <f t="shared" si="30"/>
        <v>(FLVMA002) Certified Veterinary Assistant (CVA)</v>
      </c>
      <c r="D416" s="55" t="s">
        <v>710</v>
      </c>
      <c r="E416" s="54" t="str">
        <f t="shared" si="31"/>
        <v>1</v>
      </c>
      <c r="F416">
        <v>415</v>
      </c>
      <c r="G416" s="67" t="s">
        <v>711</v>
      </c>
      <c r="H416" t="str">
        <f t="shared" si="32"/>
        <v>No</v>
      </c>
      <c r="I416" t="str">
        <f t="shared" si="33"/>
        <v>No</v>
      </c>
      <c r="J416" t="str">
        <f t="shared" si="34"/>
        <v>No</v>
      </c>
      <c r="K416" t="e">
        <f>VLOOKUP(B416,'DOE Codes Lookups'!$A$3:$D$507,2,FALSE)</f>
        <v>#N/A</v>
      </c>
    </row>
    <row r="417" spans="1:11" ht="30" x14ac:dyDescent="0.25">
      <c r="A417">
        <v>416</v>
      </c>
      <c r="B417" s="71" t="s">
        <v>712</v>
      </c>
      <c r="C417" s="55" t="str">
        <f t="shared" si="30"/>
        <v>(FNGLA001) Certified Horticulture Professional</v>
      </c>
      <c r="D417" s="55" t="s">
        <v>713</v>
      </c>
      <c r="E417" s="54" t="str">
        <f t="shared" si="31"/>
        <v>1</v>
      </c>
      <c r="F417">
        <v>416</v>
      </c>
      <c r="G417" s="67" t="s">
        <v>714</v>
      </c>
      <c r="H417" t="str">
        <f t="shared" si="32"/>
        <v>No</v>
      </c>
      <c r="I417" t="str">
        <f t="shared" si="33"/>
        <v>No</v>
      </c>
      <c r="J417" t="str">
        <f t="shared" si="34"/>
        <v>No</v>
      </c>
      <c r="K417" t="e">
        <f>VLOOKUP(B417,'DOE Codes Lookups'!$A$3:$D$507,2,FALSE)</f>
        <v>#N/A</v>
      </c>
    </row>
    <row r="418" spans="1:11" ht="30" x14ac:dyDescent="0.25">
      <c r="A418">
        <v>417</v>
      </c>
      <c r="B418" s="71" t="s">
        <v>715</v>
      </c>
      <c r="C418" s="55" t="str">
        <f t="shared" si="30"/>
        <v>(FNGLA002) Certified Landscape Contractor</v>
      </c>
      <c r="D418" s="55" t="s">
        <v>716</v>
      </c>
      <c r="E418" s="54" t="str">
        <f t="shared" si="31"/>
        <v>1</v>
      </c>
      <c r="F418">
        <v>417</v>
      </c>
      <c r="G418" s="67" t="s">
        <v>714</v>
      </c>
      <c r="H418" t="str">
        <f t="shared" si="32"/>
        <v>No</v>
      </c>
      <c r="I418" t="str">
        <f t="shared" si="33"/>
        <v>No</v>
      </c>
      <c r="J418" t="str">
        <f t="shared" si="34"/>
        <v>No</v>
      </c>
      <c r="K418" t="e">
        <f>VLOOKUP(B418,'DOE Codes Lookups'!$A$3:$D$507,2,FALSE)</f>
        <v>#N/A</v>
      </c>
    </row>
    <row r="419" spans="1:11" ht="30" x14ac:dyDescent="0.25">
      <c r="A419">
        <v>418</v>
      </c>
      <c r="B419" s="71" t="s">
        <v>717</v>
      </c>
      <c r="C419" s="55" t="str">
        <f t="shared" si="30"/>
        <v>(FNGLA003) Certified Landscape Maintenance Technician</v>
      </c>
      <c r="D419" s="55" t="s">
        <v>3310</v>
      </c>
      <c r="E419" s="54" t="str">
        <f t="shared" si="31"/>
        <v>1</v>
      </c>
      <c r="F419">
        <v>418</v>
      </c>
      <c r="G419" s="67" t="s">
        <v>714</v>
      </c>
      <c r="H419" t="str">
        <f t="shared" si="32"/>
        <v>No</v>
      </c>
      <c r="I419" t="str">
        <f t="shared" si="33"/>
        <v>No</v>
      </c>
      <c r="J419" t="str">
        <f t="shared" si="34"/>
        <v>No</v>
      </c>
      <c r="K419" t="e">
        <f>VLOOKUP(B419,'DOE Codes Lookups'!$A$3:$D$507,2,FALSE)</f>
        <v>#N/A</v>
      </c>
    </row>
    <row r="420" spans="1:11" ht="30" x14ac:dyDescent="0.25">
      <c r="A420">
        <v>419</v>
      </c>
      <c r="B420" s="71" t="s">
        <v>718</v>
      </c>
      <c r="C420" s="55" t="str">
        <f t="shared" si="30"/>
        <v>(FNGLA004) Certified Landscape Technician</v>
      </c>
      <c r="D420" s="55" t="s">
        <v>719</v>
      </c>
      <c r="E420" s="54" t="str">
        <f t="shared" si="31"/>
        <v>1</v>
      </c>
      <c r="F420">
        <v>419</v>
      </c>
      <c r="G420" s="67" t="s">
        <v>714</v>
      </c>
      <c r="H420" t="str">
        <f t="shared" si="32"/>
        <v>No</v>
      </c>
      <c r="I420" t="str">
        <f t="shared" si="33"/>
        <v>No</v>
      </c>
      <c r="J420" t="str">
        <f t="shared" si="34"/>
        <v>No</v>
      </c>
      <c r="K420" t="e">
        <f>VLOOKUP(B420,'DOE Codes Lookups'!$A$3:$D$507,2,FALSE)</f>
        <v>#N/A</v>
      </c>
    </row>
    <row r="421" spans="1:11" x14ac:dyDescent="0.25">
      <c r="A421">
        <v>420</v>
      </c>
      <c r="B421" s="71" t="s">
        <v>720</v>
      </c>
      <c r="C421" s="55" t="str">
        <f t="shared" si="30"/>
        <v>(FPARA001) Certified Florida Paralegal</v>
      </c>
      <c r="D421" s="55" t="s">
        <v>721</v>
      </c>
      <c r="E421" s="54" t="str">
        <f t="shared" si="31"/>
        <v>1</v>
      </c>
      <c r="F421">
        <v>420</v>
      </c>
      <c r="G421" s="67" t="s">
        <v>722</v>
      </c>
      <c r="H421" t="str">
        <f t="shared" si="32"/>
        <v>No</v>
      </c>
      <c r="I421" t="str">
        <f t="shared" si="33"/>
        <v>No</v>
      </c>
      <c r="J421" t="str">
        <f t="shared" si="34"/>
        <v>No</v>
      </c>
      <c r="K421" t="e">
        <f>VLOOKUP(B421,'DOE Codes Lookups'!$A$3:$D$507,2,FALSE)</f>
        <v>#N/A</v>
      </c>
    </row>
    <row r="422" spans="1:11" ht="30" x14ac:dyDescent="0.25">
      <c r="A422">
        <v>421</v>
      </c>
      <c r="B422" s="71" t="s">
        <v>3311</v>
      </c>
      <c r="C422" s="55" t="str">
        <f t="shared" si="30"/>
        <v>(FPINS001) Fluid Power Engineer Certification</v>
      </c>
      <c r="D422" s="55" t="s">
        <v>3312</v>
      </c>
      <c r="E422" s="54" t="str">
        <f t="shared" si="31"/>
        <v>1</v>
      </c>
      <c r="F422">
        <v>421</v>
      </c>
      <c r="G422" s="67" t="s">
        <v>4059</v>
      </c>
      <c r="H422" t="str">
        <f t="shared" si="32"/>
        <v>No</v>
      </c>
      <c r="I422" t="str">
        <f t="shared" si="33"/>
        <v>No</v>
      </c>
      <c r="J422" t="str">
        <f t="shared" si="34"/>
        <v>No</v>
      </c>
      <c r="K422" t="e">
        <f>VLOOKUP(B422,'DOE Codes Lookups'!$A$3:$D$507,2,FALSE)</f>
        <v>#N/A</v>
      </c>
    </row>
    <row r="423" spans="1:11" ht="30" x14ac:dyDescent="0.25">
      <c r="A423">
        <v>422</v>
      </c>
      <c r="B423" s="71" t="s">
        <v>3313</v>
      </c>
      <c r="C423" s="55" t="str">
        <f t="shared" si="30"/>
        <v>(FRALA001) SafeStaff Employee Foodhandler Training Certificate</v>
      </c>
      <c r="D423" s="55" t="s">
        <v>3314</v>
      </c>
      <c r="E423" s="54" t="str">
        <f t="shared" si="31"/>
        <v>1</v>
      </c>
      <c r="F423">
        <v>422</v>
      </c>
      <c r="G423" s="67" t="s">
        <v>4061</v>
      </c>
      <c r="H423" t="str">
        <f t="shared" si="32"/>
        <v>No</v>
      </c>
      <c r="I423" t="str">
        <f t="shared" si="33"/>
        <v>No</v>
      </c>
      <c r="J423" t="str">
        <f t="shared" si="34"/>
        <v>No</v>
      </c>
      <c r="K423" t="e">
        <f>VLOOKUP(B423,'DOE Codes Lookups'!$A$3:$D$507,2,FALSE)</f>
        <v>#N/A</v>
      </c>
    </row>
    <row r="424" spans="1:11" ht="30" x14ac:dyDescent="0.25">
      <c r="A424">
        <v>423</v>
      </c>
      <c r="B424" s="71" t="s">
        <v>723</v>
      </c>
      <c r="C424" s="55" t="str">
        <f t="shared" si="30"/>
        <v>(GLIAC001) GIAC Certified Forensic Analyst (GCFA)</v>
      </c>
      <c r="D424" s="55" t="s">
        <v>724</v>
      </c>
      <c r="E424" s="54" t="str">
        <f t="shared" si="31"/>
        <v>2</v>
      </c>
      <c r="F424">
        <v>423</v>
      </c>
      <c r="G424" s="67" t="s">
        <v>725</v>
      </c>
      <c r="H424" t="str">
        <f t="shared" si="32"/>
        <v>Yes</v>
      </c>
      <c r="I424" t="str">
        <f t="shared" si="33"/>
        <v>Yes</v>
      </c>
      <c r="J424" t="str">
        <f t="shared" si="34"/>
        <v>Yes</v>
      </c>
      <c r="K424" t="e">
        <f>VLOOKUP(B424,'DOE Codes Lookups'!$A$3:$D$507,2,FALSE)</f>
        <v>#N/A</v>
      </c>
    </row>
    <row r="425" spans="1:11" ht="30" x14ac:dyDescent="0.25">
      <c r="A425">
        <v>424</v>
      </c>
      <c r="B425" s="71" t="s">
        <v>726</v>
      </c>
      <c r="C425" s="55" t="str">
        <f t="shared" si="30"/>
        <v>(GLIAC002) GIAC Certified Forensic Examiner (GCFE)</v>
      </c>
      <c r="D425" s="55" t="s">
        <v>727</v>
      </c>
      <c r="E425" s="54" t="str">
        <f t="shared" si="31"/>
        <v>2</v>
      </c>
      <c r="F425">
        <v>424</v>
      </c>
      <c r="G425" s="67" t="s">
        <v>725</v>
      </c>
      <c r="H425" t="str">
        <f t="shared" si="32"/>
        <v>Yes</v>
      </c>
      <c r="I425" t="str">
        <f t="shared" si="33"/>
        <v>Yes</v>
      </c>
      <c r="J425" t="str">
        <f t="shared" si="34"/>
        <v>Yes</v>
      </c>
      <c r="K425" t="e">
        <f>VLOOKUP(B425,'DOE Codes Lookups'!$A$3:$D$507,2,FALSE)</f>
        <v>#N/A</v>
      </c>
    </row>
    <row r="426" spans="1:11" ht="30" x14ac:dyDescent="0.25">
      <c r="A426">
        <v>425</v>
      </c>
      <c r="B426" s="71" t="s">
        <v>728</v>
      </c>
      <c r="C426" s="55" t="str">
        <f t="shared" si="30"/>
        <v>(GLIAC003) GIAC Certified UNIX Security Administrator (GCUX)</v>
      </c>
      <c r="D426" s="55" t="s">
        <v>729</v>
      </c>
      <c r="E426" s="54" t="str">
        <f t="shared" si="31"/>
        <v>2</v>
      </c>
      <c r="F426">
        <v>425</v>
      </c>
      <c r="G426" s="67" t="s">
        <v>725</v>
      </c>
      <c r="H426" t="str">
        <f t="shared" si="32"/>
        <v>Yes</v>
      </c>
      <c r="I426" t="str">
        <f t="shared" si="33"/>
        <v>Yes</v>
      </c>
      <c r="J426" t="str">
        <f t="shared" si="34"/>
        <v>Yes</v>
      </c>
      <c r="K426" t="e">
        <f>VLOOKUP(B426,'DOE Codes Lookups'!$A$3:$D$507,2,FALSE)</f>
        <v>#N/A</v>
      </c>
    </row>
    <row r="427" spans="1:11" ht="30" x14ac:dyDescent="0.25">
      <c r="A427">
        <v>426</v>
      </c>
      <c r="B427" s="71" t="s">
        <v>730</v>
      </c>
      <c r="C427" s="55" t="str">
        <f t="shared" si="30"/>
        <v>(GLIAC004) GIAC Information Security Fundamentals (GISF)</v>
      </c>
      <c r="D427" s="55" t="s">
        <v>731</v>
      </c>
      <c r="E427" s="54" t="str">
        <f t="shared" si="31"/>
        <v>2</v>
      </c>
      <c r="F427">
        <v>426</v>
      </c>
      <c r="G427" s="67" t="s">
        <v>725</v>
      </c>
      <c r="H427" t="str">
        <f t="shared" si="32"/>
        <v>Yes</v>
      </c>
      <c r="I427" t="str">
        <f t="shared" si="33"/>
        <v>Yes</v>
      </c>
      <c r="J427" t="str">
        <f t="shared" si="34"/>
        <v>Yes</v>
      </c>
      <c r="K427" t="e">
        <f>VLOOKUP(B427,'DOE Codes Lookups'!$A$3:$D$507,2,FALSE)</f>
        <v>#N/A</v>
      </c>
    </row>
    <row r="428" spans="1:11" ht="30" x14ac:dyDescent="0.25">
      <c r="A428">
        <v>427</v>
      </c>
      <c r="B428" s="71" t="s">
        <v>732</v>
      </c>
      <c r="C428" s="55" t="str">
        <f t="shared" si="30"/>
        <v>(GLIAC005) GIAC Security Essentials (GSEC)</v>
      </c>
      <c r="D428" s="55" t="s">
        <v>733</v>
      </c>
      <c r="E428" s="54" t="str">
        <f t="shared" si="31"/>
        <v>2</v>
      </c>
      <c r="F428">
        <v>427</v>
      </c>
      <c r="G428" s="67" t="s">
        <v>725</v>
      </c>
      <c r="H428" t="str">
        <f t="shared" si="32"/>
        <v>Yes</v>
      </c>
      <c r="I428" t="str">
        <f t="shared" si="33"/>
        <v>Yes</v>
      </c>
      <c r="J428" t="str">
        <f t="shared" si="34"/>
        <v>Yes</v>
      </c>
      <c r="K428" t="e">
        <f>VLOOKUP(B428,'DOE Codes Lookups'!$A$3:$D$507,2,FALSE)</f>
        <v>#N/A</v>
      </c>
    </row>
    <row r="429" spans="1:11" x14ac:dyDescent="0.25">
      <c r="A429">
        <v>428</v>
      </c>
      <c r="B429" s="71" t="s">
        <v>734</v>
      </c>
      <c r="C429" s="55" t="str">
        <f t="shared" si="30"/>
        <v>(GRBCI002) LEED Green Associate</v>
      </c>
      <c r="D429" s="55" t="s">
        <v>735</v>
      </c>
      <c r="E429" s="54" t="str">
        <f t="shared" si="31"/>
        <v>1</v>
      </c>
      <c r="F429">
        <v>428</v>
      </c>
      <c r="G429" s="67" t="s">
        <v>736</v>
      </c>
      <c r="H429" t="str">
        <f t="shared" si="32"/>
        <v>No</v>
      </c>
      <c r="I429" t="str">
        <f t="shared" si="33"/>
        <v>No</v>
      </c>
      <c r="J429" t="str">
        <f t="shared" si="34"/>
        <v>No</v>
      </c>
      <c r="K429" t="e">
        <f>VLOOKUP(B429,'DOE Codes Lookups'!$A$3:$D$507,2,FALSE)</f>
        <v>#N/A</v>
      </c>
    </row>
    <row r="430" spans="1:11" ht="45" x14ac:dyDescent="0.25">
      <c r="A430">
        <v>429</v>
      </c>
      <c r="B430" s="71" t="s">
        <v>3815</v>
      </c>
      <c r="C430" s="55" t="str">
        <f t="shared" si="30"/>
        <v>(HBINS002) HBI Pre-Apprenticeship Certificate Training (PACT), Building Construction Technology</v>
      </c>
      <c r="D430" s="55" t="s">
        <v>3816</v>
      </c>
      <c r="E430" s="54" t="str">
        <f t="shared" si="31"/>
        <v>1</v>
      </c>
      <c r="F430">
        <v>429</v>
      </c>
      <c r="G430" s="67" t="s">
        <v>739</v>
      </c>
      <c r="H430" t="str">
        <f t="shared" si="32"/>
        <v>No</v>
      </c>
      <c r="I430" t="str">
        <f t="shared" si="33"/>
        <v>No</v>
      </c>
      <c r="J430" t="str">
        <f t="shared" si="34"/>
        <v>No</v>
      </c>
      <c r="K430" t="e">
        <f>VLOOKUP(B430,'DOE Codes Lookups'!$A$3:$D$507,2,FALSE)</f>
        <v>#N/A</v>
      </c>
    </row>
    <row r="431" spans="1:11" ht="30" x14ac:dyDescent="0.25">
      <c r="A431">
        <v>430</v>
      </c>
      <c r="B431" s="71" t="s">
        <v>737</v>
      </c>
      <c r="C431" s="55" t="str">
        <f t="shared" si="30"/>
        <v>(HBINS003) HBI Pre-Apprenticeship Certificate Training (PACT), Carpentry</v>
      </c>
      <c r="D431" s="55" t="s">
        <v>738</v>
      </c>
      <c r="E431" s="54" t="str">
        <f t="shared" si="31"/>
        <v>1</v>
      </c>
      <c r="F431">
        <v>430</v>
      </c>
      <c r="G431" s="67" t="s">
        <v>739</v>
      </c>
      <c r="H431" t="str">
        <f t="shared" si="32"/>
        <v>No</v>
      </c>
      <c r="I431" t="str">
        <f t="shared" si="33"/>
        <v>No</v>
      </c>
      <c r="J431" t="str">
        <f t="shared" si="34"/>
        <v>No</v>
      </c>
      <c r="K431" t="e">
        <f>VLOOKUP(B431,'DOE Codes Lookups'!$A$3:$D$507,2,FALSE)</f>
        <v>#N/A</v>
      </c>
    </row>
    <row r="432" spans="1:11" ht="30" x14ac:dyDescent="0.25">
      <c r="A432">
        <v>431</v>
      </c>
      <c r="B432" s="71" t="s">
        <v>740</v>
      </c>
      <c r="C432" s="55" t="str">
        <f t="shared" si="30"/>
        <v>(HBINS004) HBI Pre-Apprenticeship Certificate Training (PACT), Core</v>
      </c>
      <c r="D432" s="55" t="s">
        <v>741</v>
      </c>
      <c r="E432" s="54" t="str">
        <f t="shared" si="31"/>
        <v>1</v>
      </c>
      <c r="F432">
        <v>431</v>
      </c>
      <c r="G432" s="67" t="s">
        <v>739</v>
      </c>
      <c r="H432" t="str">
        <f t="shared" si="32"/>
        <v>No</v>
      </c>
      <c r="I432" t="str">
        <f t="shared" si="33"/>
        <v>No</v>
      </c>
      <c r="J432" t="str">
        <f t="shared" si="34"/>
        <v>No</v>
      </c>
      <c r="K432" t="e">
        <f>VLOOKUP(B432,'DOE Codes Lookups'!$A$3:$D$507,2,FALSE)</f>
        <v>#N/A</v>
      </c>
    </row>
    <row r="433" spans="1:11" ht="30" x14ac:dyDescent="0.25">
      <c r="A433">
        <v>432</v>
      </c>
      <c r="B433" s="71" t="s">
        <v>742</v>
      </c>
      <c r="C433" s="55" t="str">
        <f t="shared" si="30"/>
        <v>(HBINS005) HBI Pre-Apprenticeship Certificate Training (PACT), Core Green</v>
      </c>
      <c r="D433" s="55" t="s">
        <v>743</v>
      </c>
      <c r="E433" s="54" t="str">
        <f t="shared" si="31"/>
        <v>1</v>
      </c>
      <c r="F433">
        <v>432</v>
      </c>
      <c r="G433" s="67" t="s">
        <v>739</v>
      </c>
      <c r="H433" t="str">
        <f t="shared" si="32"/>
        <v>No</v>
      </c>
      <c r="I433" t="str">
        <f t="shared" si="33"/>
        <v>No</v>
      </c>
      <c r="J433" t="str">
        <f t="shared" si="34"/>
        <v>No</v>
      </c>
      <c r="K433" t="e">
        <f>VLOOKUP(B433,'DOE Codes Lookups'!$A$3:$D$507,2,FALSE)</f>
        <v>#N/A</v>
      </c>
    </row>
    <row r="434" spans="1:11" ht="30" x14ac:dyDescent="0.25">
      <c r="A434">
        <v>433</v>
      </c>
      <c r="B434" s="71" t="s">
        <v>744</v>
      </c>
      <c r="C434" s="55" t="str">
        <f t="shared" si="30"/>
        <v>(HBINS006) HBI Pre-Apprenticeship Certificate Training (PACT), Electrical</v>
      </c>
      <c r="D434" s="55" t="s">
        <v>745</v>
      </c>
      <c r="E434" s="54" t="str">
        <f t="shared" si="31"/>
        <v>1</v>
      </c>
      <c r="F434">
        <v>433</v>
      </c>
      <c r="G434" s="67" t="s">
        <v>739</v>
      </c>
      <c r="H434" t="str">
        <f t="shared" si="32"/>
        <v>No</v>
      </c>
      <c r="I434" t="str">
        <f t="shared" si="33"/>
        <v>No</v>
      </c>
      <c r="J434" t="str">
        <f t="shared" si="34"/>
        <v>No</v>
      </c>
      <c r="K434" t="e">
        <f>VLOOKUP(B434,'DOE Codes Lookups'!$A$3:$D$507,2,FALSE)</f>
        <v>#N/A</v>
      </c>
    </row>
    <row r="435" spans="1:11" ht="45" x14ac:dyDescent="0.25">
      <c r="A435">
        <v>434</v>
      </c>
      <c r="B435" s="71" t="s">
        <v>746</v>
      </c>
      <c r="C435" s="55" t="str">
        <f t="shared" si="30"/>
        <v>(HIMSS001) Certified Associate in Healthcare Information and Management Systems</v>
      </c>
      <c r="D435" s="55" t="s">
        <v>3870</v>
      </c>
      <c r="E435" s="54" t="str">
        <f t="shared" si="31"/>
        <v>4</v>
      </c>
      <c r="F435">
        <v>434</v>
      </c>
      <c r="G435" s="67" t="s">
        <v>4264</v>
      </c>
      <c r="H435" t="str">
        <f t="shared" si="32"/>
        <v>Yes</v>
      </c>
      <c r="I435" t="str">
        <f t="shared" si="33"/>
        <v>No</v>
      </c>
      <c r="J435" t="str">
        <f t="shared" si="34"/>
        <v>Yes</v>
      </c>
      <c r="K435" t="e">
        <f>VLOOKUP(B435,'DOE Codes Lookups'!$A$3:$D$507,2,FALSE)</f>
        <v>#N/A</v>
      </c>
    </row>
    <row r="436" spans="1:11" x14ac:dyDescent="0.25">
      <c r="A436">
        <v>435</v>
      </c>
      <c r="B436" s="71" t="s">
        <v>3316</v>
      </c>
      <c r="C436" s="55" t="str">
        <f t="shared" si="30"/>
        <v>(HLPDI003) Customer Support Specialist</v>
      </c>
      <c r="D436" s="55" t="s">
        <v>3317</v>
      </c>
      <c r="E436" s="54" t="str">
        <f t="shared" si="31"/>
        <v>1</v>
      </c>
      <c r="F436">
        <v>435</v>
      </c>
      <c r="G436" s="67" t="s">
        <v>4063</v>
      </c>
      <c r="H436" t="str">
        <f t="shared" si="32"/>
        <v>No</v>
      </c>
      <c r="I436" t="str">
        <f t="shared" si="33"/>
        <v>No</v>
      </c>
      <c r="J436" t="str">
        <f t="shared" si="34"/>
        <v>No</v>
      </c>
      <c r="K436" t="e">
        <f>VLOOKUP(B436,'DOE Codes Lookups'!$A$3:$D$507,2,FALSE)</f>
        <v>#N/A</v>
      </c>
    </row>
    <row r="437" spans="1:11" x14ac:dyDescent="0.25">
      <c r="A437">
        <v>436</v>
      </c>
      <c r="B437" s="71" t="s">
        <v>3318</v>
      </c>
      <c r="C437" s="55" t="str">
        <f t="shared" si="30"/>
        <v>(HLPDI004) Help Desk Analyst (HDA)</v>
      </c>
      <c r="D437" s="55" t="s">
        <v>3319</v>
      </c>
      <c r="E437" s="54" t="str">
        <f t="shared" si="31"/>
        <v>1</v>
      </c>
      <c r="F437">
        <v>436</v>
      </c>
      <c r="G437" s="67" t="s">
        <v>4063</v>
      </c>
      <c r="H437" t="str">
        <f t="shared" si="32"/>
        <v>No</v>
      </c>
      <c r="I437" t="str">
        <f t="shared" si="33"/>
        <v>No</v>
      </c>
      <c r="J437" t="str">
        <f t="shared" si="34"/>
        <v>No</v>
      </c>
      <c r="K437" t="e">
        <f>VLOOKUP(B437,'DOE Codes Lookups'!$A$3:$D$507,2,FALSE)</f>
        <v>#N/A</v>
      </c>
    </row>
    <row r="438" spans="1:11" ht="30" x14ac:dyDescent="0.25">
      <c r="A438">
        <v>437</v>
      </c>
      <c r="B438" s="71" t="s">
        <v>3320</v>
      </c>
      <c r="C438" s="55" t="str">
        <f t="shared" si="30"/>
        <v>(HLPDI005) Help Desk Senior Analyst (HDSA)</v>
      </c>
      <c r="D438" s="55" t="s">
        <v>3321</v>
      </c>
      <c r="E438" s="54" t="str">
        <f t="shared" si="31"/>
        <v>1</v>
      </c>
      <c r="F438">
        <v>437</v>
      </c>
      <c r="G438" s="67" t="s">
        <v>4063</v>
      </c>
      <c r="H438" t="str">
        <f t="shared" si="32"/>
        <v>No</v>
      </c>
      <c r="I438" t="str">
        <f t="shared" si="33"/>
        <v>No</v>
      </c>
      <c r="J438" t="str">
        <f t="shared" si="34"/>
        <v>No</v>
      </c>
      <c r="K438" t="e">
        <f>VLOOKUP(B438,'DOE Codes Lookups'!$A$3:$D$507,2,FALSE)</f>
        <v>#N/A</v>
      </c>
    </row>
    <row r="439" spans="1:11" x14ac:dyDescent="0.25">
      <c r="A439">
        <v>438</v>
      </c>
      <c r="B439" s="71" t="s">
        <v>3322</v>
      </c>
      <c r="C439" s="55" t="str">
        <f t="shared" si="30"/>
        <v>(HLPDI006) Support Center Manager</v>
      </c>
      <c r="D439" s="55" t="s">
        <v>3323</v>
      </c>
      <c r="E439" s="54" t="str">
        <f t="shared" si="31"/>
        <v>1</v>
      </c>
      <c r="F439">
        <v>438</v>
      </c>
      <c r="G439" s="67" t="s">
        <v>4063</v>
      </c>
      <c r="H439" t="str">
        <f t="shared" si="32"/>
        <v>No</v>
      </c>
      <c r="I439" t="str">
        <f t="shared" si="33"/>
        <v>No</v>
      </c>
      <c r="J439" t="str">
        <f t="shared" si="34"/>
        <v>No</v>
      </c>
      <c r="K439" t="e">
        <f>VLOOKUP(B439,'DOE Codes Lookups'!$A$3:$D$507,2,FALSE)</f>
        <v>#N/A</v>
      </c>
    </row>
    <row r="440" spans="1:11" ht="30" x14ac:dyDescent="0.25">
      <c r="A440">
        <v>439</v>
      </c>
      <c r="B440" s="71" t="s">
        <v>3599</v>
      </c>
      <c r="C440" s="55" t="str">
        <f t="shared" si="30"/>
        <v>(HRCIS001) Professional in Human Resources (PHR)</v>
      </c>
      <c r="D440" s="55" t="s">
        <v>3600</v>
      </c>
      <c r="E440" s="54" t="str">
        <f t="shared" si="31"/>
        <v>1</v>
      </c>
      <c r="F440">
        <v>439</v>
      </c>
      <c r="G440" s="67" t="s">
        <v>4214</v>
      </c>
      <c r="H440" t="str">
        <f t="shared" si="32"/>
        <v>No</v>
      </c>
      <c r="I440" t="str">
        <f t="shared" si="33"/>
        <v>No</v>
      </c>
      <c r="J440" t="str">
        <f t="shared" si="34"/>
        <v>No</v>
      </c>
      <c r="K440" t="e">
        <f>VLOOKUP(B440,'DOE Codes Lookups'!$A$3:$D$507,2,FALSE)</f>
        <v>#N/A</v>
      </c>
    </row>
    <row r="441" spans="1:11" ht="30" x14ac:dyDescent="0.25">
      <c r="A441">
        <v>440</v>
      </c>
      <c r="B441" s="71" t="s">
        <v>3601</v>
      </c>
      <c r="C441" s="55" t="str">
        <f t="shared" si="30"/>
        <v>(HRCIS002) Senior Professional in Human Resources (SPHR)</v>
      </c>
      <c r="D441" s="55" t="s">
        <v>3602</v>
      </c>
      <c r="E441" s="54" t="str">
        <f t="shared" si="31"/>
        <v>1</v>
      </c>
      <c r="F441">
        <v>440</v>
      </c>
      <c r="G441" s="67" t="s">
        <v>4214</v>
      </c>
      <c r="H441" t="str">
        <f t="shared" si="32"/>
        <v>No</v>
      </c>
      <c r="I441" t="str">
        <f t="shared" si="33"/>
        <v>No</v>
      </c>
      <c r="J441" t="str">
        <f t="shared" si="34"/>
        <v>No</v>
      </c>
      <c r="K441" t="e">
        <f>VLOOKUP(B441,'DOE Codes Lookups'!$A$3:$D$507,2,FALSE)</f>
        <v>#N/A</v>
      </c>
    </row>
    <row r="442" spans="1:11" ht="30" x14ac:dyDescent="0.25">
      <c r="A442">
        <v>441</v>
      </c>
      <c r="B442" s="71" t="s">
        <v>3603</v>
      </c>
      <c r="C442" s="55" t="str">
        <f t="shared" si="30"/>
        <v>(HRCIS003) Global Professional in Human Resources (GPHR)</v>
      </c>
      <c r="D442" s="55" t="s">
        <v>3604</v>
      </c>
      <c r="E442" s="54" t="str">
        <f t="shared" si="31"/>
        <v>1</v>
      </c>
      <c r="F442">
        <v>441</v>
      </c>
      <c r="G442" s="67" t="s">
        <v>4214</v>
      </c>
      <c r="H442" t="str">
        <f t="shared" si="32"/>
        <v>No</v>
      </c>
      <c r="I442" t="str">
        <f t="shared" si="33"/>
        <v>No</v>
      </c>
      <c r="J442" t="str">
        <f t="shared" si="34"/>
        <v>No</v>
      </c>
      <c r="K442" t="e">
        <f>VLOOKUP(B442,'DOE Codes Lookups'!$A$3:$D$507,2,FALSE)</f>
        <v>#N/A</v>
      </c>
    </row>
    <row r="443" spans="1:11" ht="30" x14ac:dyDescent="0.25">
      <c r="A443">
        <v>442</v>
      </c>
      <c r="B443" s="71" t="s">
        <v>747</v>
      </c>
      <c r="C443" s="55" t="str">
        <f t="shared" si="30"/>
        <v>(HVACE001) HVAC Excellence Employment Ready - Heat Pump</v>
      </c>
      <c r="D443" s="55" t="s">
        <v>748</v>
      </c>
      <c r="E443" s="54" t="str">
        <f t="shared" si="31"/>
        <v>2</v>
      </c>
      <c r="F443">
        <v>442</v>
      </c>
      <c r="G443" s="67" t="s">
        <v>749</v>
      </c>
      <c r="H443" t="str">
        <f t="shared" si="32"/>
        <v>Yes</v>
      </c>
      <c r="I443" t="str">
        <f t="shared" si="33"/>
        <v>Yes</v>
      </c>
      <c r="J443" t="str">
        <f t="shared" si="34"/>
        <v>Yes</v>
      </c>
      <c r="K443" t="e">
        <f>VLOOKUP(B443,'DOE Codes Lookups'!$A$3:$D$507,2,FALSE)</f>
        <v>#N/A</v>
      </c>
    </row>
    <row r="444" spans="1:11" ht="30" x14ac:dyDescent="0.25">
      <c r="A444">
        <v>443</v>
      </c>
      <c r="B444" s="71" t="s">
        <v>750</v>
      </c>
      <c r="C444" s="55" t="str">
        <f t="shared" si="30"/>
        <v>(HVACE002) HVAC Excellence EmploymentReady - Air Conditioning</v>
      </c>
      <c r="D444" s="55" t="s">
        <v>751</v>
      </c>
      <c r="E444" s="54" t="str">
        <f t="shared" si="31"/>
        <v>2</v>
      </c>
      <c r="F444">
        <v>443</v>
      </c>
      <c r="G444" s="67" t="s">
        <v>749</v>
      </c>
      <c r="H444" t="str">
        <f t="shared" si="32"/>
        <v>Yes</v>
      </c>
      <c r="I444" t="str">
        <f t="shared" si="33"/>
        <v>Yes</v>
      </c>
      <c r="J444" t="str">
        <f t="shared" si="34"/>
        <v>Yes</v>
      </c>
      <c r="K444" t="e">
        <f>VLOOKUP(B444,'DOE Codes Lookups'!$A$3:$D$507,2,FALSE)</f>
        <v>#N/A</v>
      </c>
    </row>
    <row r="445" spans="1:11" ht="45" x14ac:dyDescent="0.25">
      <c r="A445">
        <v>444</v>
      </c>
      <c r="B445" s="71" t="s">
        <v>752</v>
      </c>
      <c r="C445" s="55" t="str">
        <f t="shared" si="30"/>
        <v>(HVACE003) HVAC Excellence Employment Ready - Light Commercial Air Conditioning</v>
      </c>
      <c r="D445" s="55" t="s">
        <v>753</v>
      </c>
      <c r="E445" s="54" t="str">
        <f t="shared" si="31"/>
        <v>2</v>
      </c>
      <c r="F445">
        <v>444</v>
      </c>
      <c r="G445" s="67" t="s">
        <v>749</v>
      </c>
      <c r="H445" t="str">
        <f t="shared" si="32"/>
        <v>Yes</v>
      </c>
      <c r="I445" t="str">
        <f t="shared" si="33"/>
        <v>Yes</v>
      </c>
      <c r="J445" t="str">
        <f t="shared" si="34"/>
        <v>Yes</v>
      </c>
      <c r="K445" t="e">
        <f>VLOOKUP(B445,'DOE Codes Lookups'!$A$3:$D$507,2,FALSE)</f>
        <v>#N/A</v>
      </c>
    </row>
    <row r="446" spans="1:11" ht="30" x14ac:dyDescent="0.25">
      <c r="A446">
        <v>445</v>
      </c>
      <c r="B446" s="71" t="s">
        <v>754</v>
      </c>
      <c r="C446" s="55" t="str">
        <f t="shared" si="30"/>
        <v>(HVACE004) HVAC Excellence Employment Ready - Electric Heat</v>
      </c>
      <c r="D446" s="55" t="s">
        <v>755</v>
      </c>
      <c r="E446" s="54" t="str">
        <f t="shared" si="31"/>
        <v>2</v>
      </c>
      <c r="F446">
        <v>445</v>
      </c>
      <c r="G446" s="67" t="s">
        <v>749</v>
      </c>
      <c r="H446" t="str">
        <f t="shared" si="32"/>
        <v>Yes</v>
      </c>
      <c r="I446" t="str">
        <f t="shared" si="33"/>
        <v>Yes</v>
      </c>
      <c r="J446" t="str">
        <f t="shared" si="34"/>
        <v>Yes</v>
      </c>
      <c r="K446" t="e">
        <f>VLOOKUP(B446,'DOE Codes Lookups'!$A$3:$D$507,2,FALSE)</f>
        <v>#N/A</v>
      </c>
    </row>
    <row r="447" spans="1:11" ht="45" x14ac:dyDescent="0.25">
      <c r="A447">
        <v>446</v>
      </c>
      <c r="B447" s="71" t="s">
        <v>756</v>
      </c>
      <c r="C447" s="55" t="str">
        <f t="shared" si="30"/>
        <v>(HVACE005) HVAC Excellence Employment Ready - Light Commercial Refrigeration</v>
      </c>
      <c r="D447" s="55" t="s">
        <v>757</v>
      </c>
      <c r="E447" s="54" t="str">
        <f t="shared" si="31"/>
        <v>2</v>
      </c>
      <c r="F447">
        <v>446</v>
      </c>
      <c r="G447" s="67" t="s">
        <v>749</v>
      </c>
      <c r="H447" t="str">
        <f t="shared" si="32"/>
        <v>Yes</v>
      </c>
      <c r="I447" t="str">
        <f t="shared" si="33"/>
        <v>Yes</v>
      </c>
      <c r="J447" t="str">
        <f t="shared" si="34"/>
        <v>Yes</v>
      </c>
      <c r="K447" t="e">
        <f>VLOOKUP(B447,'DOE Codes Lookups'!$A$3:$D$507,2,FALSE)</f>
        <v>#N/A</v>
      </c>
    </row>
    <row r="448" spans="1:11" ht="30" x14ac:dyDescent="0.25">
      <c r="A448">
        <v>447</v>
      </c>
      <c r="B448" s="71" t="s">
        <v>758</v>
      </c>
      <c r="C448" s="55" t="str">
        <f t="shared" si="30"/>
        <v>(HVACE006) HVAC Excellence Employment Ready - Gas Heat</v>
      </c>
      <c r="D448" s="55" t="s">
        <v>759</v>
      </c>
      <c r="E448" s="54" t="str">
        <f t="shared" si="31"/>
        <v>2</v>
      </c>
      <c r="F448">
        <v>447</v>
      </c>
      <c r="G448" s="67" t="s">
        <v>749</v>
      </c>
      <c r="H448" t="str">
        <f t="shared" si="32"/>
        <v>Yes</v>
      </c>
      <c r="I448" t="str">
        <f t="shared" si="33"/>
        <v>Yes</v>
      </c>
      <c r="J448" t="str">
        <f t="shared" si="34"/>
        <v>Yes</v>
      </c>
      <c r="K448" t="e">
        <f>VLOOKUP(B448,'DOE Codes Lookups'!$A$3:$D$507,2,FALSE)</f>
        <v>#N/A</v>
      </c>
    </row>
    <row r="449" spans="1:11" ht="30" x14ac:dyDescent="0.25">
      <c r="A449">
        <v>448</v>
      </c>
      <c r="B449" s="71" t="s">
        <v>3553</v>
      </c>
      <c r="C449" s="55" t="str">
        <f t="shared" si="30"/>
        <v>(HVACE009) HVAC Excellence Employment Ready - Oil Heat</v>
      </c>
      <c r="D449" s="55" t="s">
        <v>3554</v>
      </c>
      <c r="E449" s="54" t="str">
        <f t="shared" si="31"/>
        <v>1</v>
      </c>
      <c r="F449">
        <v>448</v>
      </c>
      <c r="G449" s="67" t="s">
        <v>749</v>
      </c>
      <c r="H449" t="str">
        <f t="shared" si="32"/>
        <v>No</v>
      </c>
      <c r="I449" t="str">
        <f t="shared" si="33"/>
        <v>No</v>
      </c>
      <c r="J449" t="str">
        <f t="shared" si="34"/>
        <v>No</v>
      </c>
      <c r="K449" t="e">
        <f>VLOOKUP(B449,'DOE Codes Lookups'!$A$3:$D$507,2,FALSE)</f>
        <v>#N/A</v>
      </c>
    </row>
    <row r="450" spans="1:11" ht="45" x14ac:dyDescent="0.25">
      <c r="A450">
        <v>449</v>
      </c>
      <c r="B450" s="71" t="s">
        <v>3555</v>
      </c>
      <c r="C450" s="55" t="str">
        <f t="shared" ref="C450:C513" si="35">CONCATENATE("(",B450,") ",D450)</f>
        <v>(HVACE010) HVAC Excellence Employment Ready - Residential &amp; Light Commercial Hydronic Heat</v>
      </c>
      <c r="D450" s="55" t="s">
        <v>3556</v>
      </c>
      <c r="E450" s="54" t="str">
        <f t="shared" ref="E450:E513" si="36">IF(H450="no","1",IF(AND(H450="Yes",I450="No",J450="No"),"3",IF(AND(H450="Yes",I450="Yes",J450="Yes"),"2",IF(AND(H450="Yes",I450="Yes",J450="No"),"5",IF(AND(H450="Yes",I450="No",J450="Yes"),"4","0")))))</f>
        <v>1</v>
      </c>
      <c r="F450">
        <v>449</v>
      </c>
      <c r="G450" s="67" t="s">
        <v>749</v>
      </c>
      <c r="H450" t="str">
        <f t="shared" ref="H450:H513" si="37">IFERROR(VLOOKUP(B450,PSICFL_2021,2,FALSE),"No")</f>
        <v>No</v>
      </c>
      <c r="I450" t="str">
        <f t="shared" ref="I450:I513" si="38">IFERROR(VLOOKUP(B450,PSICFL_2021,5,FALSE),"No")</f>
        <v>No</v>
      </c>
      <c r="J450" t="str">
        <f t="shared" ref="J450:J513" si="39">IFERROR(VLOOKUP(B450,PSICFL_2021,3,FALSE),"No")</f>
        <v>No</v>
      </c>
      <c r="K450" t="e">
        <f>VLOOKUP(B450,'DOE Codes Lookups'!$A$3:$D$507,2,FALSE)</f>
        <v>#N/A</v>
      </c>
    </row>
    <row r="451" spans="1:11" ht="30" x14ac:dyDescent="0.25">
      <c r="A451">
        <v>450</v>
      </c>
      <c r="B451" s="71" t="s">
        <v>760</v>
      </c>
      <c r="C451" s="55" t="str">
        <f t="shared" si="35"/>
        <v>(HVACE011) HVAC Excellence Employment Ready - Electrical</v>
      </c>
      <c r="D451" s="55" t="s">
        <v>761</v>
      </c>
      <c r="E451" s="54" t="str">
        <f t="shared" si="36"/>
        <v>2</v>
      </c>
      <c r="F451">
        <v>450</v>
      </c>
      <c r="G451" s="67" t="s">
        <v>749</v>
      </c>
      <c r="H451" t="str">
        <f t="shared" si="37"/>
        <v>Yes</v>
      </c>
      <c r="I451" t="str">
        <f t="shared" si="38"/>
        <v>Yes</v>
      </c>
      <c r="J451" t="str">
        <f t="shared" si="39"/>
        <v>Yes</v>
      </c>
      <c r="K451" t="e">
        <f>VLOOKUP(B451,'DOE Codes Lookups'!$A$3:$D$507,2,FALSE)</f>
        <v>#N/A</v>
      </c>
    </row>
    <row r="452" spans="1:11" ht="45" x14ac:dyDescent="0.25">
      <c r="A452">
        <v>451</v>
      </c>
      <c r="B452" s="71" t="s">
        <v>3817</v>
      </c>
      <c r="C452" s="55" t="str">
        <f t="shared" si="35"/>
        <v>(HVACE012) HVAC Excellence Employment Ready - Basic Refrigeration and Charging Procedures</v>
      </c>
      <c r="D452" s="55" t="s">
        <v>3818</v>
      </c>
      <c r="E452" s="54" t="str">
        <f t="shared" si="36"/>
        <v>1</v>
      </c>
      <c r="F452">
        <v>451</v>
      </c>
      <c r="G452" s="67" t="s">
        <v>749</v>
      </c>
      <c r="H452" t="str">
        <f t="shared" si="37"/>
        <v>No</v>
      </c>
      <c r="I452" t="str">
        <f t="shared" si="38"/>
        <v>No</v>
      </c>
      <c r="J452" t="str">
        <f t="shared" si="39"/>
        <v>No</v>
      </c>
      <c r="K452" t="e">
        <f>VLOOKUP(B452,'DOE Codes Lookups'!$A$3:$D$507,2,FALSE)</f>
        <v>#N/A</v>
      </c>
    </row>
    <row r="453" spans="1:11" ht="45" x14ac:dyDescent="0.25">
      <c r="A453">
        <v>452</v>
      </c>
      <c r="B453" s="71" t="s">
        <v>3819</v>
      </c>
      <c r="C453" s="55" t="str">
        <f t="shared" si="35"/>
        <v>(HVACE013) HVAC Excellence Employment Ready - System Diagnostics &amp; Troubleshooting Fuel Oil Combustion</v>
      </c>
      <c r="D453" s="55" t="s">
        <v>3820</v>
      </c>
      <c r="E453" s="54" t="str">
        <f t="shared" si="36"/>
        <v>1</v>
      </c>
      <c r="F453">
        <v>452</v>
      </c>
      <c r="G453" s="67" t="s">
        <v>749</v>
      </c>
      <c r="H453" t="str">
        <f t="shared" si="37"/>
        <v>No</v>
      </c>
      <c r="I453" t="str">
        <f t="shared" si="38"/>
        <v>No</v>
      </c>
      <c r="J453" t="str">
        <f t="shared" si="39"/>
        <v>No</v>
      </c>
      <c r="K453" t="e">
        <f>VLOOKUP(B453,'DOE Codes Lookups'!$A$3:$D$507,2,FALSE)</f>
        <v>#N/A</v>
      </c>
    </row>
    <row r="454" spans="1:11" ht="45" x14ac:dyDescent="0.25">
      <c r="A454">
        <v>453</v>
      </c>
      <c r="B454" s="71" t="s">
        <v>3823</v>
      </c>
      <c r="C454" s="55" t="str">
        <f t="shared" si="35"/>
        <v>(HVACE014) HVAC Excellence Employment Ready - Residential &amp; Light Commercial Hydronic Heat</v>
      </c>
      <c r="D454" s="55" t="s">
        <v>3556</v>
      </c>
      <c r="E454" s="54" t="str">
        <f t="shared" si="36"/>
        <v>1</v>
      </c>
      <c r="F454">
        <v>453</v>
      </c>
      <c r="G454" s="67" t="s">
        <v>749</v>
      </c>
      <c r="H454" t="str">
        <f t="shared" si="37"/>
        <v>No</v>
      </c>
      <c r="I454" t="str">
        <f t="shared" si="38"/>
        <v>No</v>
      </c>
      <c r="J454" t="str">
        <f t="shared" si="39"/>
        <v>No</v>
      </c>
      <c r="K454" t="e">
        <f>VLOOKUP(B454,'DOE Codes Lookups'!$A$3:$D$507,2,FALSE)</f>
        <v>#N/A</v>
      </c>
    </row>
    <row r="455" spans="1:11" ht="30" x14ac:dyDescent="0.25">
      <c r="A455">
        <v>454</v>
      </c>
      <c r="B455" s="71" t="s">
        <v>3124</v>
      </c>
      <c r="C455" s="55" t="str">
        <f t="shared" si="35"/>
        <v>(HVACE015) HVAC Excellence Professional Level - Heat Pump Service</v>
      </c>
      <c r="D455" s="55" t="s">
        <v>3962</v>
      </c>
      <c r="E455" s="54" t="str">
        <f t="shared" si="36"/>
        <v>2</v>
      </c>
      <c r="F455">
        <v>454</v>
      </c>
      <c r="G455" s="67" t="s">
        <v>749</v>
      </c>
      <c r="H455" t="str">
        <f t="shared" si="37"/>
        <v>Yes</v>
      </c>
      <c r="I455" t="str">
        <f t="shared" si="38"/>
        <v>Yes</v>
      </c>
      <c r="J455" t="str">
        <f t="shared" si="39"/>
        <v>Yes</v>
      </c>
      <c r="K455" t="e">
        <f>VLOOKUP(B455,'DOE Codes Lookups'!$A$3:$D$507,2,FALSE)</f>
        <v>#N/A</v>
      </c>
    </row>
    <row r="456" spans="1:11" ht="30" x14ac:dyDescent="0.25">
      <c r="A456">
        <v>455</v>
      </c>
      <c r="B456" s="71" t="s">
        <v>762</v>
      </c>
      <c r="C456" s="55" t="str">
        <f t="shared" si="35"/>
        <v>(IACRB001) Certified Computer Forensics Examiner (CCFE)</v>
      </c>
      <c r="D456" s="55" t="s">
        <v>763</v>
      </c>
      <c r="E456" s="54" t="str">
        <f t="shared" si="36"/>
        <v>1</v>
      </c>
      <c r="F456">
        <v>455</v>
      </c>
      <c r="G456" s="67" t="s">
        <v>764</v>
      </c>
      <c r="H456" t="str">
        <f t="shared" si="37"/>
        <v>No</v>
      </c>
      <c r="I456" t="str">
        <f t="shared" si="38"/>
        <v>No</v>
      </c>
      <c r="J456" t="str">
        <f t="shared" si="39"/>
        <v>No</v>
      </c>
      <c r="K456" t="e">
        <f>VLOOKUP(B456,'DOE Codes Lookups'!$A$3:$D$507,2,FALSE)</f>
        <v>#N/A</v>
      </c>
    </row>
    <row r="457" spans="1:11" ht="30" x14ac:dyDescent="0.25">
      <c r="A457">
        <v>456</v>
      </c>
      <c r="B457" s="71" t="s">
        <v>3324</v>
      </c>
      <c r="C457" s="55" t="str">
        <f t="shared" si="35"/>
        <v>(IAOAP001) Certified Administrative Professional (CAP)</v>
      </c>
      <c r="D457" s="55" t="s">
        <v>3325</v>
      </c>
      <c r="E457" s="54" t="str">
        <f t="shared" si="36"/>
        <v>1</v>
      </c>
      <c r="F457">
        <v>456</v>
      </c>
      <c r="G457" s="67" t="s">
        <v>4065</v>
      </c>
      <c r="H457" t="str">
        <f t="shared" si="37"/>
        <v>No</v>
      </c>
      <c r="I457" t="str">
        <f t="shared" si="38"/>
        <v>No</v>
      </c>
      <c r="J457" t="str">
        <f t="shared" si="39"/>
        <v>No</v>
      </c>
      <c r="K457" t="e">
        <f>VLOOKUP(B457,'DOE Codes Lookups'!$A$3:$D$507,2,FALSE)</f>
        <v>#N/A</v>
      </c>
    </row>
    <row r="458" spans="1:11" ht="30" x14ac:dyDescent="0.25">
      <c r="A458">
        <v>457</v>
      </c>
      <c r="B458" s="71" t="s">
        <v>3326</v>
      </c>
      <c r="C458" s="55" t="str">
        <f t="shared" si="35"/>
        <v>(IAOAP002) Certified Professional Secretary</v>
      </c>
      <c r="D458" s="55" t="s">
        <v>3327</v>
      </c>
      <c r="E458" s="54" t="str">
        <f t="shared" si="36"/>
        <v>1</v>
      </c>
      <c r="F458">
        <v>457</v>
      </c>
      <c r="G458" s="67" t="s">
        <v>4065</v>
      </c>
      <c r="H458" t="str">
        <f t="shared" si="37"/>
        <v>No</v>
      </c>
      <c r="I458" t="str">
        <f t="shared" si="38"/>
        <v>No</v>
      </c>
      <c r="J458" t="str">
        <f t="shared" si="39"/>
        <v>No</v>
      </c>
      <c r="K458" t="e">
        <f>VLOOKUP(B458,'DOE Codes Lookups'!$A$3:$D$507,2,FALSE)</f>
        <v>#N/A</v>
      </c>
    </row>
    <row r="459" spans="1:11" ht="30" x14ac:dyDescent="0.25">
      <c r="A459">
        <v>458</v>
      </c>
      <c r="B459" s="71" t="s">
        <v>3328</v>
      </c>
      <c r="C459" s="55" t="str">
        <f t="shared" si="35"/>
        <v>(IARTE001) Junior Technician Certification</v>
      </c>
      <c r="D459" s="55" t="s">
        <v>3329</v>
      </c>
      <c r="E459" s="54" t="str">
        <f t="shared" si="36"/>
        <v>1</v>
      </c>
      <c r="F459">
        <v>458</v>
      </c>
      <c r="G459" s="67" t="s">
        <v>4067</v>
      </c>
      <c r="H459" t="str">
        <f t="shared" si="37"/>
        <v>No</v>
      </c>
      <c r="I459" t="str">
        <f t="shared" si="38"/>
        <v>No</v>
      </c>
      <c r="J459" t="str">
        <f t="shared" si="39"/>
        <v>No</v>
      </c>
      <c r="K459" t="e">
        <f>VLOOKUP(B459,'DOE Codes Lookups'!$A$3:$D$507,2,FALSE)</f>
        <v>#N/A</v>
      </c>
    </row>
    <row r="460" spans="1:11" ht="30" x14ac:dyDescent="0.25">
      <c r="A460">
        <v>459</v>
      </c>
      <c r="B460" s="71" t="s">
        <v>3330</v>
      </c>
      <c r="C460" s="55" t="str">
        <f t="shared" si="35"/>
        <v>(IASIU001) Certified Insurance Fraud Investigator</v>
      </c>
      <c r="D460" s="55" t="s">
        <v>3331</v>
      </c>
      <c r="E460" s="54" t="str">
        <f t="shared" si="36"/>
        <v>1</v>
      </c>
      <c r="F460">
        <v>459</v>
      </c>
      <c r="G460" s="67" t="s">
        <v>4069</v>
      </c>
      <c r="H460" t="str">
        <f t="shared" si="37"/>
        <v>No</v>
      </c>
      <c r="I460" t="str">
        <f t="shared" si="38"/>
        <v>No</v>
      </c>
      <c r="J460" t="str">
        <f t="shared" si="39"/>
        <v>No</v>
      </c>
      <c r="K460" t="e">
        <f>VLOOKUP(B460,'DOE Codes Lookups'!$A$3:$D$507,2,FALSE)</f>
        <v>#N/A</v>
      </c>
    </row>
    <row r="461" spans="1:11" ht="30" x14ac:dyDescent="0.25">
      <c r="A461">
        <v>460</v>
      </c>
      <c r="B461" s="71" t="s">
        <v>765</v>
      </c>
      <c r="C461" s="55" t="str">
        <f t="shared" si="35"/>
        <v>(IASSC001) IASSC Certified Black Belt</v>
      </c>
      <c r="D461" s="55" t="s">
        <v>766</v>
      </c>
      <c r="E461" s="54" t="str">
        <f t="shared" si="36"/>
        <v>2</v>
      </c>
      <c r="F461">
        <v>460</v>
      </c>
      <c r="G461" s="67" t="s">
        <v>4275</v>
      </c>
      <c r="H461" t="str">
        <f t="shared" si="37"/>
        <v>Yes</v>
      </c>
      <c r="I461" t="str">
        <f t="shared" si="38"/>
        <v>Yes</v>
      </c>
      <c r="J461" t="str">
        <f t="shared" si="39"/>
        <v>Yes</v>
      </c>
      <c r="K461" t="e">
        <f>VLOOKUP(B461,'DOE Codes Lookups'!$A$3:$D$507,2,FALSE)</f>
        <v>#N/A</v>
      </c>
    </row>
    <row r="462" spans="1:11" ht="45" x14ac:dyDescent="0.25">
      <c r="A462">
        <v>461</v>
      </c>
      <c r="B462" s="71" t="s">
        <v>3332</v>
      </c>
      <c r="C462" s="55" t="str">
        <f t="shared" si="35"/>
        <v>(IBMCO001) IBM Certified Application Developer - Programming with IBM Enterprise PL/I</v>
      </c>
      <c r="D462" s="55" t="s">
        <v>3333</v>
      </c>
      <c r="E462" s="54" t="str">
        <f t="shared" si="36"/>
        <v>1</v>
      </c>
      <c r="F462">
        <v>461</v>
      </c>
      <c r="G462" s="67" t="s">
        <v>4071</v>
      </c>
      <c r="H462" t="str">
        <f t="shared" si="37"/>
        <v>No</v>
      </c>
      <c r="I462" t="str">
        <f t="shared" si="38"/>
        <v>No</v>
      </c>
      <c r="J462" t="str">
        <f t="shared" si="39"/>
        <v>No</v>
      </c>
      <c r="K462" t="e">
        <f>VLOOKUP(B462,'DOE Codes Lookups'!$A$3:$D$507,2,FALSE)</f>
        <v>#N/A</v>
      </c>
    </row>
    <row r="463" spans="1:11" ht="30" x14ac:dyDescent="0.25">
      <c r="A463">
        <v>462</v>
      </c>
      <c r="B463" s="71" t="s">
        <v>3334</v>
      </c>
      <c r="C463" s="55" t="str">
        <f t="shared" si="35"/>
        <v>(ICARC001) Certified Alcohol and Drug Counselor (ADC)</v>
      </c>
      <c r="D463" s="55" t="s">
        <v>3335</v>
      </c>
      <c r="E463" s="54" t="str">
        <f t="shared" si="36"/>
        <v>1</v>
      </c>
      <c r="F463">
        <v>462</v>
      </c>
      <c r="G463" s="67" t="s">
        <v>4073</v>
      </c>
      <c r="H463" t="str">
        <f t="shared" si="37"/>
        <v>No</v>
      </c>
      <c r="I463" t="str">
        <f t="shared" si="38"/>
        <v>No</v>
      </c>
      <c r="J463" t="str">
        <f t="shared" si="39"/>
        <v>No</v>
      </c>
      <c r="K463" t="e">
        <f>VLOOKUP(B463,'DOE Codes Lookups'!$A$3:$D$507,2,FALSE)</f>
        <v>#N/A</v>
      </c>
    </row>
    <row r="464" spans="1:11" ht="30" x14ac:dyDescent="0.25">
      <c r="A464">
        <v>463</v>
      </c>
      <c r="B464" s="71" t="s">
        <v>3557</v>
      </c>
      <c r="C464" s="55" t="str">
        <f t="shared" si="35"/>
        <v>(ICBNK002) Certified Lender Business Banker</v>
      </c>
      <c r="D464" s="55" t="s">
        <v>3558</v>
      </c>
      <c r="E464" s="54" t="str">
        <f t="shared" si="36"/>
        <v>1</v>
      </c>
      <c r="F464">
        <v>463</v>
      </c>
      <c r="G464" s="67" t="s">
        <v>4204</v>
      </c>
      <c r="H464" t="str">
        <f t="shared" si="37"/>
        <v>No</v>
      </c>
      <c r="I464" t="str">
        <f t="shared" si="38"/>
        <v>No</v>
      </c>
      <c r="J464" t="str">
        <f t="shared" si="39"/>
        <v>No</v>
      </c>
      <c r="K464" t="e">
        <f>VLOOKUP(B464,'DOE Codes Lookups'!$A$3:$D$507,2,FALSE)</f>
        <v>#N/A</v>
      </c>
    </row>
    <row r="465" spans="1:11" ht="30" x14ac:dyDescent="0.25">
      <c r="A465">
        <v>464</v>
      </c>
      <c r="B465" s="71" t="s">
        <v>3336</v>
      </c>
      <c r="C465" s="55" t="str">
        <f t="shared" si="35"/>
        <v>(ICCCE001) Certified Biomedical Equipment Technician</v>
      </c>
      <c r="D465" s="55" t="s">
        <v>212</v>
      </c>
      <c r="E465" s="54" t="str">
        <f t="shared" si="36"/>
        <v>1</v>
      </c>
      <c r="F465">
        <v>464</v>
      </c>
      <c r="G465" s="67" t="s">
        <v>4075</v>
      </c>
      <c r="H465" t="str">
        <f t="shared" si="37"/>
        <v>No</v>
      </c>
      <c r="I465" t="str">
        <f t="shared" si="38"/>
        <v>No</v>
      </c>
      <c r="J465" t="str">
        <f t="shared" si="39"/>
        <v>No</v>
      </c>
      <c r="K465" t="e">
        <f>VLOOKUP(B465,'DOE Codes Lookups'!$A$3:$D$507,2,FALSE)</f>
        <v>#N/A</v>
      </c>
    </row>
    <row r="466" spans="1:11" ht="30" x14ac:dyDescent="0.25">
      <c r="A466">
        <v>465</v>
      </c>
      <c r="B466" s="71" t="s">
        <v>3337</v>
      </c>
      <c r="C466" s="55" t="str">
        <f t="shared" si="35"/>
        <v>(ICOCP001) Certified Computing Professional (CCP)</v>
      </c>
      <c r="D466" s="55" t="s">
        <v>3338</v>
      </c>
      <c r="E466" s="54" t="str">
        <f t="shared" si="36"/>
        <v>1</v>
      </c>
      <c r="F466">
        <v>465</v>
      </c>
      <c r="G466" s="67" t="s">
        <v>4077</v>
      </c>
      <c r="H466" t="str">
        <f t="shared" si="37"/>
        <v>No</v>
      </c>
      <c r="I466" t="str">
        <f t="shared" si="38"/>
        <v>No</v>
      </c>
      <c r="J466" t="str">
        <f t="shared" si="39"/>
        <v>No</v>
      </c>
      <c r="K466" t="e">
        <f>VLOOKUP(B466,'DOE Codes Lookups'!$A$3:$D$507,2,FALSE)</f>
        <v>#N/A</v>
      </c>
    </row>
    <row r="467" spans="1:11" ht="30" x14ac:dyDescent="0.25">
      <c r="A467">
        <v>466</v>
      </c>
      <c r="B467" s="71" t="s">
        <v>767</v>
      </c>
      <c r="C467" s="55" t="str">
        <f t="shared" si="35"/>
        <v>(ICOEC002) Certified Ethical Hacker (CEH)</v>
      </c>
      <c r="D467" s="55" t="s">
        <v>768</v>
      </c>
      <c r="E467" s="54" t="str">
        <f t="shared" si="36"/>
        <v>2</v>
      </c>
      <c r="F467">
        <v>466</v>
      </c>
      <c r="G467" s="67" t="s">
        <v>769</v>
      </c>
      <c r="H467" t="str">
        <f t="shared" si="37"/>
        <v>Yes</v>
      </c>
      <c r="I467" t="str">
        <f t="shared" si="38"/>
        <v>Yes</v>
      </c>
      <c r="J467" t="str">
        <f t="shared" si="39"/>
        <v>Yes</v>
      </c>
      <c r="K467" t="e">
        <f>VLOOKUP(B467,'DOE Codes Lookups'!$A$3:$D$507,2,FALSE)</f>
        <v>#N/A</v>
      </c>
    </row>
    <row r="468" spans="1:11" ht="30" x14ac:dyDescent="0.25">
      <c r="A468">
        <v>467</v>
      </c>
      <c r="B468" s="71" t="s">
        <v>770</v>
      </c>
      <c r="C468" s="55" t="str">
        <f t="shared" si="35"/>
        <v>(ICOEC003) Computer Hacking Forensic Investigator (CHFI)</v>
      </c>
      <c r="D468" s="55" t="s">
        <v>771</v>
      </c>
      <c r="E468" s="54" t="str">
        <f t="shared" si="36"/>
        <v>2</v>
      </c>
      <c r="F468">
        <v>467</v>
      </c>
      <c r="G468" s="67" t="s">
        <v>769</v>
      </c>
      <c r="H468" t="str">
        <f t="shared" si="37"/>
        <v>Yes</v>
      </c>
      <c r="I468" t="str">
        <f t="shared" si="38"/>
        <v>Yes</v>
      </c>
      <c r="J468" t="str">
        <f t="shared" si="39"/>
        <v>Yes</v>
      </c>
      <c r="K468" t="e">
        <f>VLOOKUP(B468,'DOE Codes Lookups'!$A$3:$D$507,2,FALSE)</f>
        <v>#N/A</v>
      </c>
    </row>
    <row r="469" spans="1:11" ht="30" x14ac:dyDescent="0.25">
      <c r="A469">
        <v>468</v>
      </c>
      <c r="B469" s="71" t="s">
        <v>772</v>
      </c>
      <c r="C469" s="55" t="str">
        <f t="shared" si="35"/>
        <v>(ICOEC004) Certified Security Analyst (ECSA)</v>
      </c>
      <c r="D469" s="55" t="s">
        <v>773</v>
      </c>
      <c r="E469" s="54" t="str">
        <f t="shared" si="36"/>
        <v>2</v>
      </c>
      <c r="F469">
        <v>468</v>
      </c>
      <c r="G469" s="67" t="s">
        <v>769</v>
      </c>
      <c r="H469" t="str">
        <f t="shared" si="37"/>
        <v>Yes</v>
      </c>
      <c r="I469" t="str">
        <f t="shared" si="38"/>
        <v>Yes</v>
      </c>
      <c r="J469" t="str">
        <f t="shared" si="39"/>
        <v>Yes</v>
      </c>
      <c r="K469" t="e">
        <f>VLOOKUP(B469,'DOE Codes Lookups'!$A$3:$D$507,2,FALSE)</f>
        <v>#N/A</v>
      </c>
    </row>
    <row r="470" spans="1:11" ht="30" x14ac:dyDescent="0.25">
      <c r="A470">
        <v>469</v>
      </c>
      <c r="B470" s="71" t="s">
        <v>774</v>
      </c>
      <c r="C470" s="55" t="str">
        <f t="shared" si="35"/>
        <v>(ICOEC005) EC-Council Cyber Forensics Associate</v>
      </c>
      <c r="D470" s="55" t="s">
        <v>775</v>
      </c>
      <c r="E470" s="54" t="str">
        <f t="shared" si="36"/>
        <v>1</v>
      </c>
      <c r="F470">
        <v>469</v>
      </c>
      <c r="G470" s="67" t="s">
        <v>769</v>
      </c>
      <c r="H470" t="str">
        <f t="shared" si="37"/>
        <v>No</v>
      </c>
      <c r="I470" t="str">
        <f t="shared" si="38"/>
        <v>No</v>
      </c>
      <c r="J470" t="str">
        <f t="shared" si="39"/>
        <v>No</v>
      </c>
      <c r="K470" t="e">
        <f>VLOOKUP(B470,'DOE Codes Lookups'!$A$3:$D$507,2,FALSE)</f>
        <v>#N/A</v>
      </c>
    </row>
    <row r="471" spans="1:11" ht="30" x14ac:dyDescent="0.25">
      <c r="A471">
        <v>470</v>
      </c>
      <c r="B471" s="71" t="s">
        <v>776</v>
      </c>
      <c r="C471" s="55" t="str">
        <f t="shared" si="35"/>
        <v>(ICOEC006) EC-Council Ethical Hacker Associate</v>
      </c>
      <c r="D471" s="55" t="s">
        <v>777</v>
      </c>
      <c r="E471" s="54" t="str">
        <f t="shared" si="36"/>
        <v>1</v>
      </c>
      <c r="F471">
        <v>470</v>
      </c>
      <c r="G471" s="67" t="s">
        <v>769</v>
      </c>
      <c r="H471" t="str">
        <f t="shared" si="37"/>
        <v>No</v>
      </c>
      <c r="I471" t="str">
        <f t="shared" si="38"/>
        <v>No</v>
      </c>
      <c r="J471" t="str">
        <f t="shared" si="39"/>
        <v>No</v>
      </c>
      <c r="K471" t="e">
        <f>VLOOKUP(B471,'DOE Codes Lookups'!$A$3:$D$507,2,FALSE)</f>
        <v>#N/A</v>
      </c>
    </row>
    <row r="472" spans="1:11" ht="30" x14ac:dyDescent="0.25">
      <c r="A472">
        <v>471</v>
      </c>
      <c r="B472" s="71" t="s">
        <v>3125</v>
      </c>
      <c r="C472" s="55" t="str">
        <f t="shared" si="35"/>
        <v>(ICOEC007) EC-Council Certified Incident Handler (ECIH)</v>
      </c>
      <c r="D472" s="55" t="s">
        <v>3959</v>
      </c>
      <c r="E472" s="54" t="str">
        <f t="shared" si="36"/>
        <v>2</v>
      </c>
      <c r="F472">
        <v>471</v>
      </c>
      <c r="G472" s="67" t="s">
        <v>769</v>
      </c>
      <c r="H472" t="str">
        <f t="shared" si="37"/>
        <v>Yes</v>
      </c>
      <c r="I472" t="str">
        <f t="shared" si="38"/>
        <v>Yes</v>
      </c>
      <c r="J472" t="str">
        <f t="shared" si="39"/>
        <v>Yes</v>
      </c>
      <c r="K472" t="e">
        <f>VLOOKUP(B472,'DOE Codes Lookups'!$A$3:$D$507,2,FALSE)</f>
        <v>#N/A</v>
      </c>
    </row>
    <row r="473" spans="1:11" ht="30" x14ac:dyDescent="0.25">
      <c r="A473">
        <v>472</v>
      </c>
      <c r="B473" s="71" t="s">
        <v>3126</v>
      </c>
      <c r="C473" s="55" t="str">
        <f t="shared" si="35"/>
        <v>(ICOEC008) EC-Council Certified Network Defender (CND)</v>
      </c>
      <c r="D473" s="55" t="s">
        <v>3960</v>
      </c>
      <c r="E473" s="54" t="str">
        <f t="shared" si="36"/>
        <v>2</v>
      </c>
      <c r="F473">
        <v>472</v>
      </c>
      <c r="G473" s="67" t="s">
        <v>769</v>
      </c>
      <c r="H473" t="str">
        <f t="shared" si="37"/>
        <v>Yes</v>
      </c>
      <c r="I473" t="str">
        <f t="shared" si="38"/>
        <v>Yes</v>
      </c>
      <c r="J473" t="str">
        <f t="shared" si="39"/>
        <v>Yes</v>
      </c>
      <c r="K473" t="e">
        <f>VLOOKUP(B473,'DOE Codes Lookups'!$A$3:$D$507,2,FALSE)</f>
        <v>#N/A</v>
      </c>
    </row>
    <row r="474" spans="1:11" ht="30" x14ac:dyDescent="0.25">
      <c r="A474">
        <v>473</v>
      </c>
      <c r="B474" s="71" t="s">
        <v>3127</v>
      </c>
      <c r="C474" s="55" t="str">
        <f t="shared" si="35"/>
        <v>(ICOEC009) EC-Council Certified Security Operations Center (SOC) Analyst (CSA)</v>
      </c>
      <c r="D474" s="55" t="s">
        <v>3961</v>
      </c>
      <c r="E474" s="54" t="str">
        <f t="shared" si="36"/>
        <v>2</v>
      </c>
      <c r="F474">
        <v>473</v>
      </c>
      <c r="G474" s="67" t="s">
        <v>769</v>
      </c>
      <c r="H474" t="str">
        <f t="shared" si="37"/>
        <v>Yes</v>
      </c>
      <c r="I474" t="str">
        <f t="shared" si="38"/>
        <v>Yes</v>
      </c>
      <c r="J474" t="str">
        <f t="shared" si="39"/>
        <v>Yes</v>
      </c>
      <c r="K474" t="e">
        <f>VLOOKUP(B474,'DOE Codes Lookups'!$A$3:$D$507,2,FALSE)</f>
        <v>#N/A</v>
      </c>
    </row>
    <row r="475" spans="1:11" ht="30" x14ac:dyDescent="0.25">
      <c r="A475">
        <v>474</v>
      </c>
      <c r="B475" s="71" t="s">
        <v>778</v>
      </c>
      <c r="C475" s="55" t="str">
        <f t="shared" si="35"/>
        <v>(IECON001) Field Service Engineer - Low Voltage Systems</v>
      </c>
      <c r="D475" s="55" t="s">
        <v>779</v>
      </c>
      <c r="E475" s="54" t="str">
        <f t="shared" si="36"/>
        <v>2</v>
      </c>
      <c r="F475">
        <v>474</v>
      </c>
      <c r="G475" s="67" t="s">
        <v>780</v>
      </c>
      <c r="H475" t="str">
        <f t="shared" si="37"/>
        <v>Yes</v>
      </c>
      <c r="I475" t="str">
        <f t="shared" si="38"/>
        <v>Yes</v>
      </c>
      <c r="J475" t="str">
        <f t="shared" si="39"/>
        <v>Yes</v>
      </c>
      <c r="K475" t="e">
        <f>VLOOKUP(B475,'DOE Codes Lookups'!$A$3:$D$507,2,FALSE)</f>
        <v>#N/A</v>
      </c>
    </row>
    <row r="476" spans="1:11" ht="30" x14ac:dyDescent="0.25">
      <c r="A476">
        <v>475</v>
      </c>
      <c r="B476" s="71" t="s">
        <v>781</v>
      </c>
      <c r="C476" s="55" t="str">
        <f t="shared" si="35"/>
        <v>(IECON002) Field Service Engineer - Voice-Data-Video</v>
      </c>
      <c r="D476" s="55" t="s">
        <v>782</v>
      </c>
      <c r="E476" s="54" t="str">
        <f t="shared" si="36"/>
        <v>2</v>
      </c>
      <c r="F476">
        <v>475</v>
      </c>
      <c r="G476" s="67" t="s">
        <v>780</v>
      </c>
      <c r="H476" t="str">
        <f t="shared" si="37"/>
        <v>Yes</v>
      </c>
      <c r="I476" t="str">
        <f t="shared" si="38"/>
        <v>Yes</v>
      </c>
      <c r="J476" t="str">
        <f t="shared" si="39"/>
        <v>Yes</v>
      </c>
      <c r="K476" t="e">
        <f>VLOOKUP(B476,'DOE Codes Lookups'!$A$3:$D$507,2,FALSE)</f>
        <v>#N/A</v>
      </c>
    </row>
    <row r="477" spans="1:11" x14ac:dyDescent="0.25">
      <c r="A477">
        <v>476</v>
      </c>
      <c r="B477" s="71" t="s">
        <v>783</v>
      </c>
      <c r="C477" s="55" t="str">
        <f t="shared" si="35"/>
        <v>(IECON003) Journeyman Electrician</v>
      </c>
      <c r="D477" s="55" t="s">
        <v>784</v>
      </c>
      <c r="E477" s="54" t="str">
        <f t="shared" si="36"/>
        <v>2</v>
      </c>
      <c r="F477">
        <v>476</v>
      </c>
      <c r="G477" s="67" t="s">
        <v>780</v>
      </c>
      <c r="H477" t="str">
        <f t="shared" si="37"/>
        <v>Yes</v>
      </c>
      <c r="I477" t="str">
        <f t="shared" si="38"/>
        <v>Yes</v>
      </c>
      <c r="J477" t="str">
        <f t="shared" si="39"/>
        <v>Yes</v>
      </c>
      <c r="K477" t="e">
        <f>VLOOKUP(B477,'DOE Codes Lookups'!$A$3:$D$507,2,FALSE)</f>
        <v>#N/A</v>
      </c>
    </row>
    <row r="478" spans="1:11" x14ac:dyDescent="0.25">
      <c r="A478">
        <v>477</v>
      </c>
      <c r="B478" s="71" t="s">
        <v>785</v>
      </c>
      <c r="C478" s="55" t="str">
        <f t="shared" si="35"/>
        <v>(IECON004) Residential Wireman</v>
      </c>
      <c r="D478" s="55" t="s">
        <v>786</v>
      </c>
      <c r="E478" s="54" t="str">
        <f t="shared" si="36"/>
        <v>2</v>
      </c>
      <c r="F478">
        <v>477</v>
      </c>
      <c r="G478" s="67" t="s">
        <v>780</v>
      </c>
      <c r="H478" t="str">
        <f t="shared" si="37"/>
        <v>Yes</v>
      </c>
      <c r="I478" t="str">
        <f t="shared" si="38"/>
        <v>Yes</v>
      </c>
      <c r="J478" t="str">
        <f t="shared" si="39"/>
        <v>Yes</v>
      </c>
      <c r="K478" t="e">
        <f>VLOOKUP(B478,'DOE Codes Lookups'!$A$3:$D$507,2,FALSE)</f>
        <v>#N/A</v>
      </c>
    </row>
    <row r="479" spans="1:11" x14ac:dyDescent="0.25">
      <c r="A479">
        <v>478</v>
      </c>
      <c r="B479" s="71" t="s">
        <v>3339</v>
      </c>
      <c r="C479" s="55" t="str">
        <f t="shared" si="35"/>
        <v>(IEHKA001) Certified Frontline Associate</v>
      </c>
      <c r="D479" s="55" t="s">
        <v>3340</v>
      </c>
      <c r="E479" s="54" t="str">
        <f t="shared" si="36"/>
        <v>1</v>
      </c>
      <c r="F479">
        <v>478</v>
      </c>
      <c r="G479" s="67" t="s">
        <v>4079</v>
      </c>
      <c r="H479" t="str">
        <f t="shared" si="37"/>
        <v>No</v>
      </c>
      <c r="I479" t="str">
        <f t="shared" si="38"/>
        <v>No</v>
      </c>
      <c r="J479" t="str">
        <f t="shared" si="39"/>
        <v>No</v>
      </c>
      <c r="K479" t="e">
        <f>VLOOKUP(B479,'DOE Codes Lookups'!$A$3:$D$507,2,FALSE)</f>
        <v>#N/A</v>
      </c>
    </row>
    <row r="480" spans="1:11" ht="30" x14ac:dyDescent="0.25">
      <c r="A480">
        <v>479</v>
      </c>
      <c r="B480" s="71" t="s">
        <v>3805</v>
      </c>
      <c r="C480" s="55" t="str">
        <f t="shared" si="35"/>
        <v>(IEMSR001) Emergency Medical Responder</v>
      </c>
      <c r="D480" s="55" t="s">
        <v>3806</v>
      </c>
      <c r="E480" s="54" t="str">
        <f t="shared" si="36"/>
        <v>1</v>
      </c>
      <c r="F480">
        <v>479</v>
      </c>
      <c r="G480" s="67" t="s">
        <v>4256</v>
      </c>
      <c r="H480" t="str">
        <f t="shared" si="37"/>
        <v>No</v>
      </c>
      <c r="I480" t="str">
        <f t="shared" si="38"/>
        <v>No</v>
      </c>
      <c r="J480" t="str">
        <f t="shared" si="39"/>
        <v>No</v>
      </c>
      <c r="K480" t="e">
        <f>VLOOKUP(B480,'DOE Codes Lookups'!$A$3:$D$507,2,FALSE)</f>
        <v>#N/A</v>
      </c>
    </row>
    <row r="481" spans="1:11" ht="30" x14ac:dyDescent="0.25">
      <c r="A481">
        <v>480</v>
      </c>
      <c r="B481" s="71" t="s">
        <v>3738</v>
      </c>
      <c r="C481" s="55" t="str">
        <f t="shared" si="35"/>
        <v>(IFEBP001) Certified Employee Benefits Specialist</v>
      </c>
      <c r="D481" s="55" t="s">
        <v>3739</v>
      </c>
      <c r="E481" s="54" t="str">
        <f t="shared" si="36"/>
        <v>1</v>
      </c>
      <c r="F481">
        <v>480</v>
      </c>
      <c r="G481" s="67" t="s">
        <v>4242</v>
      </c>
      <c r="H481" t="str">
        <f t="shared" si="37"/>
        <v>No</v>
      </c>
      <c r="I481" t="str">
        <f t="shared" si="38"/>
        <v>No</v>
      </c>
      <c r="J481" t="str">
        <f t="shared" si="39"/>
        <v>No</v>
      </c>
      <c r="K481" t="e">
        <f>VLOOKUP(B481,'DOE Codes Lookups'!$A$3:$D$507,2,FALSE)</f>
        <v>#N/A</v>
      </c>
    </row>
    <row r="482" spans="1:11" ht="30" x14ac:dyDescent="0.25">
      <c r="A482">
        <v>481</v>
      </c>
      <c r="B482" s="71" t="s">
        <v>3759</v>
      </c>
      <c r="C482" s="55" t="str">
        <f t="shared" si="35"/>
        <v>(IFPRA001) Certified Personal Fitness Trainer</v>
      </c>
      <c r="D482" s="55" t="s">
        <v>3760</v>
      </c>
      <c r="E482" s="54" t="str">
        <f t="shared" si="36"/>
        <v>1</v>
      </c>
      <c r="F482">
        <v>481</v>
      </c>
      <c r="G482" s="67" t="s">
        <v>4250</v>
      </c>
      <c r="H482" t="str">
        <f t="shared" si="37"/>
        <v>No</v>
      </c>
      <c r="I482" t="str">
        <f t="shared" si="38"/>
        <v>No</v>
      </c>
      <c r="J482" t="str">
        <f t="shared" si="39"/>
        <v>No</v>
      </c>
      <c r="K482" t="e">
        <f>VLOOKUP(B482,'DOE Codes Lookups'!$A$3:$D$507,2,FALSE)</f>
        <v>#N/A</v>
      </c>
    </row>
    <row r="483" spans="1:11" ht="30" x14ac:dyDescent="0.25">
      <c r="A483">
        <v>482</v>
      </c>
      <c r="B483" s="71" t="s">
        <v>787</v>
      </c>
      <c r="C483" s="55" t="str">
        <f t="shared" si="35"/>
        <v>(IGCEM001) Certified Assistant Turf Equipment Technician</v>
      </c>
      <c r="D483" s="55" t="s">
        <v>788</v>
      </c>
      <c r="E483" s="54" t="str">
        <f t="shared" si="36"/>
        <v>1</v>
      </c>
      <c r="F483">
        <v>482</v>
      </c>
      <c r="G483" s="67" t="s">
        <v>789</v>
      </c>
      <c r="H483" t="str">
        <f t="shared" si="37"/>
        <v>No</v>
      </c>
      <c r="I483" t="str">
        <f t="shared" si="38"/>
        <v>No</v>
      </c>
      <c r="J483" t="str">
        <f t="shared" si="39"/>
        <v>No</v>
      </c>
      <c r="K483" t="e">
        <f>VLOOKUP(B483,'DOE Codes Lookups'!$A$3:$D$507,2,FALSE)</f>
        <v>#N/A</v>
      </c>
    </row>
    <row r="484" spans="1:11" x14ac:dyDescent="0.25">
      <c r="A484">
        <v>483</v>
      </c>
      <c r="B484" s="71" t="s">
        <v>790</v>
      </c>
      <c r="C484" s="55" t="str">
        <f t="shared" si="35"/>
        <v>(IHKBZ001) CNC Production Specialist</v>
      </c>
      <c r="D484" s="55" t="s">
        <v>791</v>
      </c>
      <c r="E484" s="54" t="str">
        <f t="shared" si="36"/>
        <v>1</v>
      </c>
      <c r="F484">
        <v>483</v>
      </c>
      <c r="G484" s="67" t="s">
        <v>792</v>
      </c>
      <c r="H484" t="str">
        <f t="shared" si="37"/>
        <v>No</v>
      </c>
      <c r="I484" t="str">
        <f t="shared" si="38"/>
        <v>No</v>
      </c>
      <c r="J484" t="str">
        <f t="shared" si="39"/>
        <v>No</v>
      </c>
      <c r="K484" t="e">
        <f>VLOOKUP(B484,'DOE Codes Lookups'!$A$3:$D$507,2,FALSE)</f>
        <v>#N/A</v>
      </c>
    </row>
    <row r="485" spans="1:11" ht="45" x14ac:dyDescent="0.25">
      <c r="A485">
        <v>484</v>
      </c>
      <c r="B485" s="71" t="s">
        <v>793</v>
      </c>
      <c r="C485" s="55" t="str">
        <f t="shared" si="35"/>
        <v>(IISSC001) CISSP- Information Systems Security Management Professional (CISSP-ISSMP)</v>
      </c>
      <c r="D485" s="55" t="s">
        <v>794</v>
      </c>
      <c r="E485" s="54" t="str">
        <f t="shared" si="36"/>
        <v>2</v>
      </c>
      <c r="F485">
        <v>484</v>
      </c>
      <c r="G485" s="67" t="s">
        <v>795</v>
      </c>
      <c r="H485" t="str">
        <f t="shared" si="37"/>
        <v>Yes</v>
      </c>
      <c r="I485" t="str">
        <f t="shared" si="38"/>
        <v>Yes</v>
      </c>
      <c r="J485" t="str">
        <f t="shared" si="39"/>
        <v>Yes</v>
      </c>
      <c r="K485" t="e">
        <f>VLOOKUP(B485,'DOE Codes Lookups'!$A$3:$D$507,2,FALSE)</f>
        <v>#N/A</v>
      </c>
    </row>
    <row r="486" spans="1:11" ht="30" x14ac:dyDescent="0.25">
      <c r="A486">
        <v>485</v>
      </c>
      <c r="B486" s="71" t="s">
        <v>796</v>
      </c>
      <c r="C486" s="55" t="str">
        <f t="shared" si="35"/>
        <v>(IISSC002) Systems Security Certified Practitioner (SSCP)</v>
      </c>
      <c r="D486" s="55" t="s">
        <v>797</v>
      </c>
      <c r="E486" s="54" t="str">
        <f t="shared" si="36"/>
        <v>2</v>
      </c>
      <c r="F486">
        <v>485</v>
      </c>
      <c r="G486" s="67" t="s">
        <v>795</v>
      </c>
      <c r="H486" t="str">
        <f t="shared" si="37"/>
        <v>Yes</v>
      </c>
      <c r="I486" t="str">
        <f t="shared" si="38"/>
        <v>Yes</v>
      </c>
      <c r="J486" t="str">
        <f t="shared" si="39"/>
        <v>Yes</v>
      </c>
      <c r="K486" t="e">
        <f>VLOOKUP(B486,'DOE Codes Lookups'!$A$3:$D$507,2,FALSE)</f>
        <v>#N/A</v>
      </c>
    </row>
    <row r="487" spans="1:11" ht="30" x14ac:dyDescent="0.25">
      <c r="A487">
        <v>486</v>
      </c>
      <c r="B487" s="71" t="s">
        <v>798</v>
      </c>
      <c r="C487" s="55" t="str">
        <f t="shared" si="35"/>
        <v>(IISSC003) Certified Cyber Forensics Professional (CCFP)</v>
      </c>
      <c r="D487" s="55" t="s">
        <v>799</v>
      </c>
      <c r="E487" s="54" t="str">
        <f t="shared" si="36"/>
        <v>2</v>
      </c>
      <c r="F487">
        <v>486</v>
      </c>
      <c r="G487" s="67" t="s">
        <v>795</v>
      </c>
      <c r="H487" t="str">
        <f t="shared" si="37"/>
        <v>Yes</v>
      </c>
      <c r="I487" t="str">
        <f t="shared" si="38"/>
        <v>Yes</v>
      </c>
      <c r="J487" t="str">
        <f t="shared" si="39"/>
        <v>Yes</v>
      </c>
      <c r="K487" t="e">
        <f>VLOOKUP(B487,'DOE Codes Lookups'!$A$3:$D$507,2,FALSE)</f>
        <v>#N/A</v>
      </c>
    </row>
    <row r="488" spans="1:11" ht="30" x14ac:dyDescent="0.25">
      <c r="A488">
        <v>487</v>
      </c>
      <c r="B488" s="71" t="s">
        <v>800</v>
      </c>
      <c r="C488" s="55" t="str">
        <f t="shared" si="35"/>
        <v>(IISSC004) Certified Information Systems Security Professional (CISSP)</v>
      </c>
      <c r="D488" s="55" t="s">
        <v>801</v>
      </c>
      <c r="E488" s="54" t="str">
        <f t="shared" si="36"/>
        <v>2</v>
      </c>
      <c r="F488">
        <v>487</v>
      </c>
      <c r="G488" s="67" t="s">
        <v>795</v>
      </c>
      <c r="H488" t="str">
        <f t="shared" si="37"/>
        <v>Yes</v>
      </c>
      <c r="I488" t="str">
        <f t="shared" si="38"/>
        <v>Yes</v>
      </c>
      <c r="J488" t="str">
        <f t="shared" si="39"/>
        <v>Yes</v>
      </c>
      <c r="K488" t="e">
        <f>VLOOKUP(B488,'DOE Codes Lookups'!$A$3:$D$507,2,FALSE)</f>
        <v>#N/A</v>
      </c>
    </row>
    <row r="489" spans="1:11" ht="45" x14ac:dyDescent="0.25">
      <c r="A489">
        <v>488</v>
      </c>
      <c r="B489" s="71" t="s">
        <v>3559</v>
      </c>
      <c r="C489" s="55" t="str">
        <f t="shared" si="35"/>
        <v>(INAFI001) International Association for Identification Student Crime Scene Certification</v>
      </c>
      <c r="D489" s="55" t="s">
        <v>3560</v>
      </c>
      <c r="E489" s="54" t="str">
        <f t="shared" si="36"/>
        <v>1</v>
      </c>
      <c r="F489">
        <v>488</v>
      </c>
      <c r="G489" s="67" t="s">
        <v>4206</v>
      </c>
      <c r="H489" t="str">
        <f t="shared" si="37"/>
        <v>No</v>
      </c>
      <c r="I489" t="str">
        <f t="shared" si="38"/>
        <v>No</v>
      </c>
      <c r="J489" t="str">
        <f t="shared" si="39"/>
        <v>No</v>
      </c>
      <c r="K489" t="e">
        <f>VLOOKUP(B489,'DOE Codes Lookups'!$A$3:$D$507,2,FALSE)</f>
        <v>#N/A</v>
      </c>
    </row>
    <row r="490" spans="1:11" x14ac:dyDescent="0.25">
      <c r="A490">
        <v>489</v>
      </c>
      <c r="B490" s="71" t="s">
        <v>3866</v>
      </c>
      <c r="C490" s="55" t="str">
        <f t="shared" si="35"/>
        <v>(INFPS001) Pneumatic Specialist</v>
      </c>
      <c r="D490" s="55" t="s">
        <v>3867</v>
      </c>
      <c r="E490" s="54" t="str">
        <f t="shared" si="36"/>
        <v>1</v>
      </c>
      <c r="F490">
        <v>489</v>
      </c>
      <c r="G490" s="67" t="s">
        <v>4263</v>
      </c>
      <c r="H490" t="str">
        <f t="shared" si="37"/>
        <v>No</v>
      </c>
      <c r="I490" t="str">
        <f t="shared" si="38"/>
        <v>No</v>
      </c>
      <c r="J490" t="str">
        <f t="shared" si="39"/>
        <v>No</v>
      </c>
      <c r="K490" t="e">
        <f>VLOOKUP(B490,'DOE Codes Lookups'!$A$3:$D$507,2,FALSE)</f>
        <v>#N/A</v>
      </c>
    </row>
    <row r="491" spans="1:11" ht="30" x14ac:dyDescent="0.25">
      <c r="A491">
        <v>490</v>
      </c>
      <c r="B491" s="71" t="s">
        <v>3868</v>
      </c>
      <c r="C491" s="55" t="str">
        <f t="shared" si="35"/>
        <v>(INFPS002) Industrial Hydraulic Mechanic</v>
      </c>
      <c r="D491" s="55" t="s">
        <v>3869</v>
      </c>
      <c r="E491" s="54" t="str">
        <f t="shared" si="36"/>
        <v>1</v>
      </c>
      <c r="F491">
        <v>490</v>
      </c>
      <c r="G491" s="67" t="s">
        <v>4263</v>
      </c>
      <c r="H491" t="str">
        <f t="shared" si="37"/>
        <v>No</v>
      </c>
      <c r="I491" t="str">
        <f t="shared" si="38"/>
        <v>No</v>
      </c>
      <c r="J491" t="str">
        <f t="shared" si="39"/>
        <v>No</v>
      </c>
      <c r="K491" t="e">
        <f>VLOOKUP(B491,'DOE Codes Lookups'!$A$3:$D$507,2,FALSE)</f>
        <v>#N/A</v>
      </c>
    </row>
    <row r="492" spans="1:11" x14ac:dyDescent="0.25">
      <c r="A492">
        <v>491</v>
      </c>
      <c r="B492" s="71" t="s">
        <v>3341</v>
      </c>
      <c r="C492" s="55" t="str">
        <f t="shared" si="35"/>
        <v>(INSIA001) Associate in Claims (AIC)</v>
      </c>
      <c r="D492" s="55" t="s">
        <v>3342</v>
      </c>
      <c r="E492" s="54" t="str">
        <f t="shared" si="36"/>
        <v>1</v>
      </c>
      <c r="F492">
        <v>491</v>
      </c>
      <c r="G492" s="67" t="s">
        <v>4081</v>
      </c>
      <c r="H492" t="str">
        <f t="shared" si="37"/>
        <v>No</v>
      </c>
      <c r="I492" t="str">
        <f t="shared" si="38"/>
        <v>No</v>
      </c>
      <c r="J492" t="str">
        <f t="shared" si="39"/>
        <v>No</v>
      </c>
      <c r="K492" t="e">
        <f>VLOOKUP(B492,'DOE Codes Lookups'!$A$3:$D$507,2,FALSE)</f>
        <v>#N/A</v>
      </c>
    </row>
    <row r="493" spans="1:11" ht="30" x14ac:dyDescent="0.25">
      <c r="A493">
        <v>492</v>
      </c>
      <c r="B493" s="71" t="s">
        <v>3343</v>
      </c>
      <c r="C493" s="55" t="str">
        <f t="shared" si="35"/>
        <v>(INSIA002) Associate in Commercial Underwriting (AU)</v>
      </c>
      <c r="D493" s="55" t="s">
        <v>3344</v>
      </c>
      <c r="E493" s="54" t="str">
        <f t="shared" si="36"/>
        <v>1</v>
      </c>
      <c r="F493">
        <v>492</v>
      </c>
      <c r="G493" s="67" t="s">
        <v>4081</v>
      </c>
      <c r="H493" t="str">
        <f t="shared" si="37"/>
        <v>No</v>
      </c>
      <c r="I493" t="str">
        <f t="shared" si="38"/>
        <v>No</v>
      </c>
      <c r="J493" t="str">
        <f t="shared" si="39"/>
        <v>No</v>
      </c>
      <c r="K493" t="e">
        <f>VLOOKUP(B493,'DOE Codes Lookups'!$A$3:$D$507,2,FALSE)</f>
        <v>#N/A</v>
      </c>
    </row>
    <row r="494" spans="1:11" ht="30" x14ac:dyDescent="0.25">
      <c r="A494">
        <v>493</v>
      </c>
      <c r="B494" s="71" t="s">
        <v>3345</v>
      </c>
      <c r="C494" s="55" t="str">
        <f t="shared" si="35"/>
        <v>(INSIA003) Associate in Insurance Accounting and Finance (AIAF)</v>
      </c>
      <c r="D494" s="55" t="s">
        <v>3346</v>
      </c>
      <c r="E494" s="54" t="str">
        <f t="shared" si="36"/>
        <v>1</v>
      </c>
      <c r="F494">
        <v>493</v>
      </c>
      <c r="G494" s="67" t="s">
        <v>4081</v>
      </c>
      <c r="H494" t="str">
        <f t="shared" si="37"/>
        <v>No</v>
      </c>
      <c r="I494" t="str">
        <f t="shared" si="38"/>
        <v>No</v>
      </c>
      <c r="J494" t="str">
        <f t="shared" si="39"/>
        <v>No</v>
      </c>
      <c r="K494" t="e">
        <f>VLOOKUP(B494,'DOE Codes Lookups'!$A$3:$D$507,2,FALSE)</f>
        <v>#N/A</v>
      </c>
    </row>
    <row r="495" spans="1:11" ht="30" x14ac:dyDescent="0.25">
      <c r="A495">
        <v>494</v>
      </c>
      <c r="B495" s="71" t="s">
        <v>3347</v>
      </c>
      <c r="C495" s="55" t="str">
        <f t="shared" si="35"/>
        <v>(INSIA004) Associate in Regulation and Compliance (ARC)</v>
      </c>
      <c r="D495" s="55" t="s">
        <v>3348</v>
      </c>
      <c r="E495" s="54" t="str">
        <f t="shared" si="36"/>
        <v>1</v>
      </c>
      <c r="F495">
        <v>494</v>
      </c>
      <c r="G495" s="67" t="s">
        <v>4081</v>
      </c>
      <c r="H495" t="str">
        <f t="shared" si="37"/>
        <v>No</v>
      </c>
      <c r="I495" t="str">
        <f t="shared" si="38"/>
        <v>No</v>
      </c>
      <c r="J495" t="str">
        <f t="shared" si="39"/>
        <v>No</v>
      </c>
      <c r="K495" t="e">
        <f>VLOOKUP(B495,'DOE Codes Lookups'!$A$3:$D$507,2,FALSE)</f>
        <v>#N/A</v>
      </c>
    </row>
    <row r="496" spans="1:11" ht="30" x14ac:dyDescent="0.25">
      <c r="A496">
        <v>495</v>
      </c>
      <c r="B496" s="71" t="s">
        <v>3349</v>
      </c>
      <c r="C496" s="55" t="str">
        <f t="shared" si="35"/>
        <v>(INSMA001) Certified in Financial Management (CFM)</v>
      </c>
      <c r="D496" s="55" t="s">
        <v>3350</v>
      </c>
      <c r="E496" s="54" t="str">
        <f t="shared" si="36"/>
        <v>1</v>
      </c>
      <c r="F496">
        <v>495</v>
      </c>
      <c r="G496" s="67" t="s">
        <v>4083</v>
      </c>
      <c r="H496" t="str">
        <f t="shared" si="37"/>
        <v>No</v>
      </c>
      <c r="I496" t="str">
        <f t="shared" si="38"/>
        <v>No</v>
      </c>
      <c r="J496" t="str">
        <f t="shared" si="39"/>
        <v>No</v>
      </c>
      <c r="K496" t="e">
        <f>VLOOKUP(B496,'DOE Codes Lookups'!$A$3:$D$507,2,FALSE)</f>
        <v>#N/A</v>
      </c>
    </row>
    <row r="497" spans="1:11" ht="30" x14ac:dyDescent="0.25">
      <c r="A497">
        <v>496</v>
      </c>
      <c r="B497" s="71" t="s">
        <v>3351</v>
      </c>
      <c r="C497" s="55" t="str">
        <f t="shared" si="35"/>
        <v>(INSMA002) Certified Management Accountant (CMA)</v>
      </c>
      <c r="D497" s="55" t="s">
        <v>3352</v>
      </c>
      <c r="E497" s="54" t="str">
        <f t="shared" si="36"/>
        <v>1</v>
      </c>
      <c r="F497">
        <v>496</v>
      </c>
      <c r="G497" s="67" t="s">
        <v>4083</v>
      </c>
      <c r="H497" t="str">
        <f t="shared" si="37"/>
        <v>No</v>
      </c>
      <c r="I497" t="str">
        <f t="shared" si="38"/>
        <v>No</v>
      </c>
      <c r="J497" t="str">
        <f t="shared" si="39"/>
        <v>No</v>
      </c>
      <c r="K497" t="e">
        <f>VLOOKUP(B497,'DOE Codes Lookups'!$A$3:$D$507,2,FALSE)</f>
        <v>#N/A</v>
      </c>
    </row>
    <row r="498" spans="1:11" ht="30" x14ac:dyDescent="0.25">
      <c r="A498">
        <v>497</v>
      </c>
      <c r="B498" s="71" t="s">
        <v>802</v>
      </c>
      <c r="C498" s="55" t="str">
        <f t="shared" si="35"/>
        <v>(INSOC002) Certified Automation Professional (CAP)</v>
      </c>
      <c r="D498" s="55" t="s">
        <v>803</v>
      </c>
      <c r="E498" s="54" t="str">
        <f t="shared" si="36"/>
        <v>2</v>
      </c>
      <c r="F498">
        <v>497</v>
      </c>
      <c r="G498" s="67" t="s">
        <v>804</v>
      </c>
      <c r="H498" t="str">
        <f t="shared" si="37"/>
        <v>Yes</v>
      </c>
      <c r="I498" t="str">
        <f t="shared" si="38"/>
        <v>Yes</v>
      </c>
      <c r="J498" t="str">
        <f t="shared" si="39"/>
        <v>Yes</v>
      </c>
      <c r="K498" t="e">
        <f>VLOOKUP(B498,'DOE Codes Lookups'!$A$3:$D$507,2,FALSE)</f>
        <v>#N/A</v>
      </c>
    </row>
    <row r="499" spans="1:11" ht="30" x14ac:dyDescent="0.25">
      <c r="A499">
        <v>498</v>
      </c>
      <c r="B499" s="71" t="s">
        <v>3791</v>
      </c>
      <c r="C499" s="55" t="str">
        <f t="shared" si="35"/>
        <v>(INSOC003) Certified Control Systems Technician (CCST) - Level 1</v>
      </c>
      <c r="D499" s="55" t="s">
        <v>3792</v>
      </c>
      <c r="E499" s="54" t="str">
        <f t="shared" si="36"/>
        <v>1</v>
      </c>
      <c r="F499">
        <v>498</v>
      </c>
      <c r="G499" s="67" t="s">
        <v>804</v>
      </c>
      <c r="H499" t="str">
        <f t="shared" si="37"/>
        <v>No</v>
      </c>
      <c r="I499" t="str">
        <f t="shared" si="38"/>
        <v>No</v>
      </c>
      <c r="J499" t="str">
        <f t="shared" si="39"/>
        <v>No</v>
      </c>
      <c r="K499" t="e">
        <f>VLOOKUP(B499,'DOE Codes Lookups'!$A$3:$D$507,2,FALSE)</f>
        <v>#N/A</v>
      </c>
    </row>
    <row r="500" spans="1:11" ht="30" x14ac:dyDescent="0.25">
      <c r="A500">
        <v>499</v>
      </c>
      <c r="B500" s="71" t="s">
        <v>3793</v>
      </c>
      <c r="C500" s="55" t="str">
        <f t="shared" si="35"/>
        <v>(INSOC004) Certified Control Systems Technician (CCST) - Level 2</v>
      </c>
      <c r="D500" s="55" t="s">
        <v>3794</v>
      </c>
      <c r="E500" s="54" t="str">
        <f t="shared" si="36"/>
        <v>1</v>
      </c>
      <c r="F500">
        <v>499</v>
      </c>
      <c r="G500" s="67" t="s">
        <v>804</v>
      </c>
      <c r="H500" t="str">
        <f t="shared" si="37"/>
        <v>No</v>
      </c>
      <c r="I500" t="str">
        <f t="shared" si="38"/>
        <v>No</v>
      </c>
      <c r="J500" t="str">
        <f t="shared" si="39"/>
        <v>No</v>
      </c>
      <c r="K500" t="e">
        <f>VLOOKUP(B500,'DOE Codes Lookups'!$A$3:$D$507,2,FALSE)</f>
        <v>#N/A</v>
      </c>
    </row>
    <row r="501" spans="1:11" ht="30" x14ac:dyDescent="0.25">
      <c r="A501">
        <v>500</v>
      </c>
      <c r="B501" s="71" t="s">
        <v>805</v>
      </c>
      <c r="C501" s="55" t="str">
        <f t="shared" si="35"/>
        <v>(INSOC005) Certified Control Systems Technician (CCST) - Level 3</v>
      </c>
      <c r="D501" s="55" t="s">
        <v>806</v>
      </c>
      <c r="E501" s="54" t="str">
        <f t="shared" si="36"/>
        <v>2</v>
      </c>
      <c r="F501">
        <v>500</v>
      </c>
      <c r="G501" s="67" t="s">
        <v>804</v>
      </c>
      <c r="H501" t="str">
        <f t="shared" si="37"/>
        <v>Yes</v>
      </c>
      <c r="I501" t="str">
        <f t="shared" si="38"/>
        <v>Yes</v>
      </c>
      <c r="J501" t="str">
        <f t="shared" si="39"/>
        <v>Yes</v>
      </c>
      <c r="K501" t="e">
        <f>VLOOKUP(B501,'DOE Codes Lookups'!$A$3:$D$507,2,FALSE)</f>
        <v>#N/A</v>
      </c>
    </row>
    <row r="502" spans="1:11" ht="30" x14ac:dyDescent="0.25">
      <c r="A502">
        <v>501</v>
      </c>
      <c r="B502" s="71" t="s">
        <v>3353</v>
      </c>
      <c r="C502" s="55" t="str">
        <f t="shared" si="35"/>
        <v>(INSSM001) Accredited Purchasing Practitioner (APP)</v>
      </c>
      <c r="D502" s="55" t="s">
        <v>3354</v>
      </c>
      <c r="E502" s="54" t="str">
        <f t="shared" si="36"/>
        <v>1</v>
      </c>
      <c r="F502">
        <v>501</v>
      </c>
      <c r="G502" s="67" t="s">
        <v>4085</v>
      </c>
      <c r="H502" t="str">
        <f t="shared" si="37"/>
        <v>No</v>
      </c>
      <c r="I502" t="str">
        <f t="shared" si="38"/>
        <v>No</v>
      </c>
      <c r="J502" t="str">
        <f t="shared" si="39"/>
        <v>No</v>
      </c>
      <c r="K502" t="e">
        <f>VLOOKUP(B502,'DOE Codes Lookups'!$A$3:$D$507,2,FALSE)</f>
        <v>#N/A</v>
      </c>
    </row>
    <row r="503" spans="1:11" ht="30" x14ac:dyDescent="0.25">
      <c r="A503">
        <v>502</v>
      </c>
      <c r="B503" s="71" t="s">
        <v>3355</v>
      </c>
      <c r="C503" s="55" t="str">
        <f t="shared" si="35"/>
        <v>(INTCA001) Associate, Life and Health Claims (ALHC)</v>
      </c>
      <c r="D503" s="55" t="s">
        <v>3356</v>
      </c>
      <c r="E503" s="54" t="str">
        <f t="shared" si="36"/>
        <v>1</v>
      </c>
      <c r="F503">
        <v>502</v>
      </c>
      <c r="G503" s="67" t="s">
        <v>4087</v>
      </c>
      <c r="H503" t="str">
        <f t="shared" si="37"/>
        <v>No</v>
      </c>
      <c r="I503" t="str">
        <f t="shared" si="38"/>
        <v>No</v>
      </c>
      <c r="J503" t="str">
        <f t="shared" si="39"/>
        <v>No</v>
      </c>
      <c r="K503" t="e">
        <f>VLOOKUP(B503,'DOE Codes Lookups'!$A$3:$D$507,2,FALSE)</f>
        <v>#N/A</v>
      </c>
    </row>
    <row r="504" spans="1:11" ht="30" x14ac:dyDescent="0.25">
      <c r="A504">
        <v>503</v>
      </c>
      <c r="B504" s="71" t="s">
        <v>3357</v>
      </c>
      <c r="C504" s="55" t="str">
        <f t="shared" si="35"/>
        <v>(INTCC001) ICC Professional Certification  - Building Inspector</v>
      </c>
      <c r="D504" s="55" t="s">
        <v>3358</v>
      </c>
      <c r="E504" s="54" t="str">
        <f t="shared" si="36"/>
        <v>1</v>
      </c>
      <c r="F504">
        <v>503</v>
      </c>
      <c r="G504" s="67" t="s">
        <v>4089</v>
      </c>
      <c r="H504" t="str">
        <f t="shared" si="37"/>
        <v>No</v>
      </c>
      <c r="I504" t="str">
        <f t="shared" si="38"/>
        <v>No</v>
      </c>
      <c r="J504" t="str">
        <f t="shared" si="39"/>
        <v>No</v>
      </c>
      <c r="K504" t="e">
        <f>VLOOKUP(B504,'DOE Codes Lookups'!$A$3:$D$507,2,FALSE)</f>
        <v>#N/A</v>
      </c>
    </row>
    <row r="505" spans="1:11" ht="30" x14ac:dyDescent="0.25">
      <c r="A505">
        <v>504</v>
      </c>
      <c r="B505" s="71" t="s">
        <v>3359</v>
      </c>
      <c r="C505" s="55" t="str">
        <f t="shared" si="35"/>
        <v>(INTCF001) Master Certified Coach (MCC)</v>
      </c>
      <c r="D505" s="55" t="s">
        <v>3360</v>
      </c>
      <c r="E505" s="54" t="str">
        <f t="shared" si="36"/>
        <v>1</v>
      </c>
      <c r="F505">
        <v>504</v>
      </c>
      <c r="G505" s="67" t="s">
        <v>4091</v>
      </c>
      <c r="H505" t="str">
        <f t="shared" si="37"/>
        <v>No</v>
      </c>
      <c r="I505" t="str">
        <f t="shared" si="38"/>
        <v>No</v>
      </c>
      <c r="J505" t="str">
        <f t="shared" si="39"/>
        <v>No</v>
      </c>
      <c r="K505" t="e">
        <f>VLOOKUP(B505,'DOE Codes Lookups'!$A$3:$D$507,2,FALSE)</f>
        <v>#N/A</v>
      </c>
    </row>
    <row r="506" spans="1:11" ht="30" x14ac:dyDescent="0.25">
      <c r="A506">
        <v>505</v>
      </c>
      <c r="B506" s="71" t="s">
        <v>3361</v>
      </c>
      <c r="C506" s="55" t="str">
        <f t="shared" si="35"/>
        <v>(INTMA001) International Massage Association (IMA) Certified</v>
      </c>
      <c r="D506" s="55" t="s">
        <v>3362</v>
      </c>
      <c r="E506" s="54" t="str">
        <f t="shared" si="36"/>
        <v>1</v>
      </c>
      <c r="F506">
        <v>505</v>
      </c>
      <c r="G506" s="67" t="s">
        <v>4093</v>
      </c>
      <c r="H506" t="str">
        <f t="shared" si="37"/>
        <v>No</v>
      </c>
      <c r="I506" t="str">
        <f t="shared" si="38"/>
        <v>No</v>
      </c>
      <c r="J506" t="str">
        <f t="shared" si="39"/>
        <v>No</v>
      </c>
      <c r="K506" t="e">
        <f>VLOOKUP(B506,'DOE Codes Lookups'!$A$3:$D$507,2,FALSE)</f>
        <v>#N/A</v>
      </c>
    </row>
    <row r="507" spans="1:11" x14ac:dyDescent="0.25">
      <c r="A507">
        <v>506</v>
      </c>
      <c r="B507" s="71" t="s">
        <v>3363</v>
      </c>
      <c r="C507" s="55" t="str">
        <f t="shared" si="35"/>
        <v>(INTSA001) Certified Arborist</v>
      </c>
      <c r="D507" s="55" t="s">
        <v>3364</v>
      </c>
      <c r="E507" s="54" t="str">
        <f t="shared" si="36"/>
        <v>1</v>
      </c>
      <c r="F507">
        <v>506</v>
      </c>
      <c r="G507" s="67" t="s">
        <v>4095</v>
      </c>
      <c r="H507" t="str">
        <f t="shared" si="37"/>
        <v>No</v>
      </c>
      <c r="I507" t="str">
        <f t="shared" si="38"/>
        <v>No</v>
      </c>
      <c r="J507" t="str">
        <f t="shared" si="39"/>
        <v>No</v>
      </c>
      <c r="K507" t="e">
        <f>VLOOKUP(B507,'DOE Codes Lookups'!$A$3:$D$507,2,FALSE)</f>
        <v>#N/A</v>
      </c>
    </row>
    <row r="508" spans="1:11" x14ac:dyDescent="0.25">
      <c r="A508">
        <v>507</v>
      </c>
      <c r="B508" s="71" t="s">
        <v>807</v>
      </c>
      <c r="C508" s="55" t="str">
        <f t="shared" si="35"/>
        <v>(INTUT001) Quickbooks Certified User</v>
      </c>
      <c r="D508" s="55" t="s">
        <v>808</v>
      </c>
      <c r="E508" s="54" t="str">
        <f t="shared" si="36"/>
        <v>1</v>
      </c>
      <c r="F508">
        <v>507</v>
      </c>
      <c r="G508" s="67" t="s">
        <v>809</v>
      </c>
      <c r="H508" t="str">
        <f t="shared" si="37"/>
        <v>No</v>
      </c>
      <c r="I508" t="str">
        <f t="shared" si="38"/>
        <v>No</v>
      </c>
      <c r="J508" t="str">
        <f t="shared" si="39"/>
        <v>No</v>
      </c>
      <c r="K508" t="e">
        <f>VLOOKUP(B508,'DOE Codes Lookups'!$A$3:$D$507,2,FALSE)</f>
        <v>#N/A</v>
      </c>
    </row>
    <row r="509" spans="1:11" ht="30" x14ac:dyDescent="0.25">
      <c r="A509">
        <v>508</v>
      </c>
      <c r="B509" s="71" t="s">
        <v>4002</v>
      </c>
      <c r="C509" s="55" t="str">
        <f t="shared" si="35"/>
        <v>(INTUT002) Entrepreneurship &amp; Small Business</v>
      </c>
      <c r="D509" s="55" t="s">
        <v>463</v>
      </c>
      <c r="E509" s="54" t="str">
        <f t="shared" si="36"/>
        <v>1</v>
      </c>
      <c r="F509">
        <v>508</v>
      </c>
      <c r="G509" s="67" t="s">
        <v>809</v>
      </c>
      <c r="H509" t="str">
        <f t="shared" si="37"/>
        <v>No</v>
      </c>
      <c r="I509" t="str">
        <f t="shared" si="38"/>
        <v>No</v>
      </c>
      <c r="J509" t="str">
        <f t="shared" si="39"/>
        <v>No</v>
      </c>
      <c r="K509" t="e">
        <f>VLOOKUP(B509,'DOE Codes Lookups'!$A$3:$D$507,2,FALSE)</f>
        <v>#N/A</v>
      </c>
    </row>
    <row r="510" spans="1:11" ht="30" x14ac:dyDescent="0.25">
      <c r="A510">
        <v>509</v>
      </c>
      <c r="B510" s="71" t="s">
        <v>4003</v>
      </c>
      <c r="C510" s="55" t="str">
        <f t="shared" si="35"/>
        <v>(INTUT003) Master Entrepreneurship Certification</v>
      </c>
      <c r="D510" s="55" t="s">
        <v>4004</v>
      </c>
      <c r="E510" s="54" t="str">
        <f t="shared" si="36"/>
        <v>1</v>
      </c>
      <c r="F510">
        <v>509</v>
      </c>
      <c r="G510" s="67" t="s">
        <v>809</v>
      </c>
      <c r="H510" t="str">
        <f t="shared" si="37"/>
        <v>No</v>
      </c>
      <c r="I510" t="str">
        <f t="shared" si="38"/>
        <v>No</v>
      </c>
      <c r="J510" t="str">
        <f t="shared" si="39"/>
        <v>No</v>
      </c>
      <c r="K510" t="e">
        <f>VLOOKUP(B510,'DOE Codes Lookups'!$A$3:$D$507,2,FALSE)</f>
        <v>#N/A</v>
      </c>
    </row>
    <row r="511" spans="1:11" ht="30" x14ac:dyDescent="0.25">
      <c r="A511">
        <v>510</v>
      </c>
      <c r="B511" s="71" t="s">
        <v>3365</v>
      </c>
      <c r="C511" s="55" t="str">
        <f t="shared" si="35"/>
        <v>(IOCPM001) Certified Administrative Manager (CAM)</v>
      </c>
      <c r="D511" s="55" t="s">
        <v>3366</v>
      </c>
      <c r="E511" s="54" t="str">
        <f t="shared" si="36"/>
        <v>1</v>
      </c>
      <c r="F511">
        <v>510</v>
      </c>
      <c r="G511" s="67" t="s">
        <v>4097</v>
      </c>
      <c r="H511" t="str">
        <f t="shared" si="37"/>
        <v>No</v>
      </c>
      <c r="I511" t="str">
        <f t="shared" si="38"/>
        <v>No</v>
      </c>
      <c r="J511" t="str">
        <f t="shared" si="39"/>
        <v>No</v>
      </c>
      <c r="K511" t="e">
        <f>VLOOKUP(B511,'DOE Codes Lookups'!$A$3:$D$507,2,FALSE)</f>
        <v>#N/A</v>
      </c>
    </row>
    <row r="512" spans="1:11" ht="30" x14ac:dyDescent="0.25">
      <c r="A512">
        <v>511</v>
      </c>
      <c r="B512" s="71" t="s">
        <v>3367</v>
      </c>
      <c r="C512" s="55" t="str">
        <f t="shared" si="35"/>
        <v>(IOEEE001) Certified Software Development Professional (CSDP)</v>
      </c>
      <c r="D512" s="55" t="s">
        <v>3368</v>
      </c>
      <c r="E512" s="54" t="str">
        <f t="shared" si="36"/>
        <v>1</v>
      </c>
      <c r="F512">
        <v>511</v>
      </c>
      <c r="G512" s="67" t="s">
        <v>812</v>
      </c>
      <c r="H512" t="str">
        <f t="shared" si="37"/>
        <v>No</v>
      </c>
      <c r="I512" t="str">
        <f t="shared" si="38"/>
        <v>No</v>
      </c>
      <c r="J512" t="str">
        <f t="shared" si="39"/>
        <v>No</v>
      </c>
      <c r="K512" t="e">
        <f>VLOOKUP(B512,'DOE Codes Lookups'!$A$3:$D$507,2,FALSE)</f>
        <v>#N/A</v>
      </c>
    </row>
    <row r="513" spans="1:11" ht="30" x14ac:dyDescent="0.25">
      <c r="A513">
        <v>512</v>
      </c>
      <c r="B513" s="71" t="s">
        <v>810</v>
      </c>
      <c r="C513" s="55" t="str">
        <f t="shared" si="35"/>
        <v>(IOEEE002) Certified Software Development Associate (CSDA)</v>
      </c>
      <c r="D513" s="55" t="s">
        <v>811</v>
      </c>
      <c r="E513" s="54" t="str">
        <f t="shared" si="36"/>
        <v>1</v>
      </c>
      <c r="F513">
        <v>512</v>
      </c>
      <c r="G513" s="67" t="s">
        <v>812</v>
      </c>
      <c r="H513" t="str">
        <f t="shared" si="37"/>
        <v>No</v>
      </c>
      <c r="I513" t="str">
        <f t="shared" si="38"/>
        <v>No</v>
      </c>
      <c r="J513" t="str">
        <f t="shared" si="39"/>
        <v>No</v>
      </c>
      <c r="K513" t="e">
        <f>VLOOKUP(B513,'DOE Codes Lookups'!$A$3:$D$507,2,FALSE)</f>
        <v>#N/A</v>
      </c>
    </row>
    <row r="514" spans="1:11" ht="45" x14ac:dyDescent="0.25">
      <c r="A514">
        <v>513</v>
      </c>
      <c r="B514" s="71" t="s">
        <v>3493</v>
      </c>
      <c r="C514" s="55" t="str">
        <f t="shared" ref="C514:C577" si="40">CONCATENATE("(",B514,") ",D514)</f>
        <v>(IPCEI001) J-STD-001 Certified IPC (Institute of Interconnecting and Packaging Electronic Circuits) Specialist</v>
      </c>
      <c r="D514" s="55" t="s">
        <v>3494</v>
      </c>
      <c r="E514" s="54" t="str">
        <f t="shared" ref="E514:E577" si="41">IF(H514="no","1",IF(AND(H514="Yes",I514="No",J514="No"),"3",IF(AND(H514="Yes",I514="Yes",J514="Yes"),"2",IF(AND(H514="Yes",I514="Yes",J514="No"),"5",IF(AND(H514="Yes",I514="No",J514="Yes"),"4","0")))))</f>
        <v>1</v>
      </c>
      <c r="F514">
        <v>513</v>
      </c>
      <c r="G514" s="67" t="s">
        <v>4190</v>
      </c>
      <c r="H514" t="str">
        <f t="shared" ref="H514:H577" si="42">IFERROR(VLOOKUP(B514,PSICFL_2021,2,FALSE),"No")</f>
        <v>No</v>
      </c>
      <c r="I514" t="str">
        <f t="shared" ref="I514:I577" si="43">IFERROR(VLOOKUP(B514,PSICFL_2021,5,FALSE),"No")</f>
        <v>No</v>
      </c>
      <c r="J514" t="str">
        <f t="shared" ref="J514:J577" si="44">IFERROR(VLOOKUP(B514,PSICFL_2021,3,FALSE),"No")</f>
        <v>No</v>
      </c>
      <c r="K514" t="e">
        <f>VLOOKUP(B514,'DOE Codes Lookups'!$A$3:$D$507,2,FALSE)</f>
        <v>#N/A</v>
      </c>
    </row>
    <row r="515" spans="1:11" x14ac:dyDescent="0.25">
      <c r="A515">
        <v>514</v>
      </c>
      <c r="B515" s="71" t="s">
        <v>3369</v>
      </c>
      <c r="C515" s="55" t="str">
        <f t="shared" si="40"/>
        <v>(IROCA001) Certified Auditor</v>
      </c>
      <c r="D515" s="55" t="s">
        <v>3370</v>
      </c>
      <c r="E515" s="54" t="str">
        <f t="shared" si="41"/>
        <v>1</v>
      </c>
      <c r="F515">
        <v>514</v>
      </c>
      <c r="G515" s="67" t="s">
        <v>4099</v>
      </c>
      <c r="H515" t="str">
        <f t="shared" si="42"/>
        <v>No</v>
      </c>
      <c r="I515" t="str">
        <f t="shared" si="43"/>
        <v>No</v>
      </c>
      <c r="J515" t="str">
        <f t="shared" si="44"/>
        <v>No</v>
      </c>
      <c r="K515" t="e">
        <f>VLOOKUP(B515,'DOE Codes Lookups'!$A$3:$D$507,2,FALSE)</f>
        <v>#N/A</v>
      </c>
    </row>
    <row r="516" spans="1:11" ht="30" x14ac:dyDescent="0.25">
      <c r="A516">
        <v>515</v>
      </c>
      <c r="B516" s="71" t="s">
        <v>813</v>
      </c>
      <c r="C516" s="55" t="str">
        <f t="shared" si="40"/>
        <v>(ISCET001) Associate Level Certified Electronic Technician</v>
      </c>
      <c r="D516" s="55" t="s">
        <v>814</v>
      </c>
      <c r="E516" s="54" t="str">
        <f t="shared" si="41"/>
        <v>1</v>
      </c>
      <c r="F516">
        <v>515</v>
      </c>
      <c r="G516" s="67" t="s">
        <v>815</v>
      </c>
      <c r="H516" t="str">
        <f t="shared" si="42"/>
        <v>No</v>
      </c>
      <c r="I516" t="str">
        <f t="shared" si="43"/>
        <v>No</v>
      </c>
      <c r="J516" t="str">
        <f t="shared" si="44"/>
        <v>No</v>
      </c>
      <c r="K516" t="e">
        <f>VLOOKUP(B516,'DOE Codes Lookups'!$A$3:$D$507,2,FALSE)</f>
        <v>#N/A</v>
      </c>
    </row>
    <row r="517" spans="1:11" ht="30" x14ac:dyDescent="0.25">
      <c r="A517">
        <v>516</v>
      </c>
      <c r="B517" s="71" t="s">
        <v>816</v>
      </c>
      <c r="C517" s="55" t="str">
        <f t="shared" si="40"/>
        <v>(ISCET002) Electronics System Associate (ESA)</v>
      </c>
      <c r="D517" s="55" t="s">
        <v>817</v>
      </c>
      <c r="E517" s="54" t="str">
        <f t="shared" si="41"/>
        <v>1</v>
      </c>
      <c r="F517">
        <v>516</v>
      </c>
      <c r="G517" s="67" t="s">
        <v>815</v>
      </c>
      <c r="H517" t="str">
        <f t="shared" si="42"/>
        <v>No</v>
      </c>
      <c r="I517" t="str">
        <f t="shared" si="43"/>
        <v>No</v>
      </c>
      <c r="J517" t="str">
        <f t="shared" si="44"/>
        <v>No</v>
      </c>
      <c r="K517" t="e">
        <f>VLOOKUP(B517,'DOE Codes Lookups'!$A$3:$D$507,2,FALSE)</f>
        <v>#N/A</v>
      </c>
    </row>
    <row r="518" spans="1:11" ht="30" x14ac:dyDescent="0.25">
      <c r="A518">
        <v>517</v>
      </c>
      <c r="B518" s="71" t="s">
        <v>3712</v>
      </c>
      <c r="C518" s="55" t="str">
        <f t="shared" si="40"/>
        <v>(ISCET003) Electronics Systems Associate (ESA) 2 - AC Electronics</v>
      </c>
      <c r="D518" s="55" t="s">
        <v>3713</v>
      </c>
      <c r="E518" s="54" t="str">
        <f t="shared" si="41"/>
        <v>1</v>
      </c>
      <c r="F518">
        <v>517</v>
      </c>
      <c r="G518" s="67" t="s">
        <v>815</v>
      </c>
      <c r="H518" t="str">
        <f t="shared" si="42"/>
        <v>No</v>
      </c>
      <c r="I518" t="str">
        <f t="shared" si="43"/>
        <v>No</v>
      </c>
      <c r="J518" t="str">
        <f t="shared" si="44"/>
        <v>No</v>
      </c>
      <c r="K518" t="e">
        <f>VLOOKUP(B518,'DOE Codes Lookups'!$A$3:$D$507,2,FALSE)</f>
        <v>#N/A</v>
      </c>
    </row>
    <row r="519" spans="1:11" ht="30" x14ac:dyDescent="0.25">
      <c r="A519">
        <v>518</v>
      </c>
      <c r="B519" s="71" t="s">
        <v>3714</v>
      </c>
      <c r="C519" s="55" t="str">
        <f t="shared" si="40"/>
        <v>(ISCET004) Electronics Systems Associate (ESA) 3 - Semiconductor</v>
      </c>
      <c r="D519" s="55" t="s">
        <v>3715</v>
      </c>
      <c r="E519" s="54" t="str">
        <f t="shared" si="41"/>
        <v>1</v>
      </c>
      <c r="F519">
        <v>518</v>
      </c>
      <c r="G519" s="67" t="s">
        <v>815</v>
      </c>
      <c r="H519" t="str">
        <f t="shared" si="42"/>
        <v>No</v>
      </c>
      <c r="I519" t="str">
        <f t="shared" si="43"/>
        <v>No</v>
      </c>
      <c r="J519" t="str">
        <f t="shared" si="44"/>
        <v>No</v>
      </c>
      <c r="K519" t="e">
        <f>VLOOKUP(B519,'DOE Codes Lookups'!$A$3:$D$507,2,FALSE)</f>
        <v>#N/A</v>
      </c>
    </row>
    <row r="520" spans="1:11" ht="30" x14ac:dyDescent="0.25">
      <c r="A520">
        <v>519</v>
      </c>
      <c r="B520" s="71" t="s">
        <v>3371</v>
      </c>
      <c r="C520" s="55" t="str">
        <f t="shared" si="40"/>
        <v>(ISMSP001) Certified Mine Safety Professional (CSMSP)</v>
      </c>
      <c r="D520" s="55" t="s">
        <v>3372</v>
      </c>
      <c r="E520" s="54" t="str">
        <f t="shared" si="41"/>
        <v>1</v>
      </c>
      <c r="F520">
        <v>519</v>
      </c>
      <c r="G520" s="67" t="s">
        <v>4101</v>
      </c>
      <c r="H520" t="str">
        <f t="shared" si="42"/>
        <v>No</v>
      </c>
      <c r="I520" t="str">
        <f t="shared" si="43"/>
        <v>No</v>
      </c>
      <c r="J520" t="str">
        <f t="shared" si="44"/>
        <v>No</v>
      </c>
      <c r="K520" t="e">
        <f>VLOOKUP(B520,'DOE Codes Lookups'!$A$3:$D$507,2,FALSE)</f>
        <v>#N/A</v>
      </c>
    </row>
    <row r="521" spans="1:11" ht="30" x14ac:dyDescent="0.25">
      <c r="A521">
        <v>520</v>
      </c>
      <c r="B521" s="71" t="s">
        <v>3551</v>
      </c>
      <c r="C521" s="55" t="str">
        <f t="shared" si="40"/>
        <v>(ISPES001) Certified Special Events Professional</v>
      </c>
      <c r="D521" s="55" t="s">
        <v>3552</v>
      </c>
      <c r="E521" s="54" t="str">
        <f t="shared" si="41"/>
        <v>1</v>
      </c>
      <c r="F521">
        <v>520</v>
      </c>
      <c r="G521" s="67" t="s">
        <v>4202</v>
      </c>
      <c r="H521" t="str">
        <f t="shared" si="42"/>
        <v>No</v>
      </c>
      <c r="I521" t="str">
        <f t="shared" si="43"/>
        <v>No</v>
      </c>
      <c r="J521" t="str">
        <f t="shared" si="44"/>
        <v>No</v>
      </c>
      <c r="K521" t="e">
        <f>VLOOKUP(B521,'DOE Codes Lookups'!$A$3:$D$507,2,FALSE)</f>
        <v>#N/A</v>
      </c>
    </row>
    <row r="522" spans="1:11" ht="30" x14ac:dyDescent="0.25">
      <c r="A522">
        <v>521</v>
      </c>
      <c r="B522" s="71" t="s">
        <v>818</v>
      </c>
      <c r="C522" s="55" t="str">
        <f t="shared" si="40"/>
        <v>(JCAHO001) Certified Ophthalmic Medical Technologist (COMT)</v>
      </c>
      <c r="D522" s="55" t="s">
        <v>819</v>
      </c>
      <c r="E522" s="54" t="str">
        <f t="shared" si="41"/>
        <v>4</v>
      </c>
      <c r="F522">
        <v>521</v>
      </c>
      <c r="G522" s="67" t="s">
        <v>820</v>
      </c>
      <c r="H522" t="str">
        <f t="shared" si="42"/>
        <v>Yes</v>
      </c>
      <c r="I522" t="str">
        <f t="shared" si="43"/>
        <v>No</v>
      </c>
      <c r="J522" t="str">
        <f t="shared" si="44"/>
        <v>Yes</v>
      </c>
      <c r="K522" t="e">
        <f>VLOOKUP(B522,'DOE Codes Lookups'!$A$3:$D$507,2,FALSE)</f>
        <v>#N/A</v>
      </c>
    </row>
    <row r="523" spans="1:11" ht="30" x14ac:dyDescent="0.25">
      <c r="A523">
        <v>522</v>
      </c>
      <c r="B523" s="71" t="s">
        <v>821</v>
      </c>
      <c r="C523" s="55" t="str">
        <f t="shared" si="40"/>
        <v>(JCAHO002) Certified Ophthalmic Technician (COT)</v>
      </c>
      <c r="D523" s="55" t="s">
        <v>822</v>
      </c>
      <c r="E523" s="54" t="str">
        <f t="shared" si="41"/>
        <v>4</v>
      </c>
      <c r="F523">
        <v>522</v>
      </c>
      <c r="G523" s="67" t="s">
        <v>820</v>
      </c>
      <c r="H523" t="str">
        <f t="shared" si="42"/>
        <v>Yes</v>
      </c>
      <c r="I523" t="str">
        <f t="shared" si="43"/>
        <v>No</v>
      </c>
      <c r="J523" t="str">
        <f t="shared" si="44"/>
        <v>Yes</v>
      </c>
      <c r="K523" t="e">
        <f>VLOOKUP(B523,'DOE Codes Lookups'!$A$3:$D$507,2,FALSE)</f>
        <v>#N/A</v>
      </c>
    </row>
    <row r="524" spans="1:11" ht="30" x14ac:dyDescent="0.25">
      <c r="A524">
        <v>523</v>
      </c>
      <c r="B524" s="71" t="s">
        <v>3373</v>
      </c>
      <c r="C524" s="55" t="str">
        <f t="shared" si="40"/>
        <v>(JCDNE001) Registered Dental Hygienist (RDH)</v>
      </c>
      <c r="D524" s="55" t="s">
        <v>3374</v>
      </c>
      <c r="E524" s="54" t="str">
        <f t="shared" si="41"/>
        <v>1</v>
      </c>
      <c r="F524">
        <v>523</v>
      </c>
      <c r="G524" s="67" t="s">
        <v>4103</v>
      </c>
      <c r="H524" t="str">
        <f t="shared" si="42"/>
        <v>No</v>
      </c>
      <c r="I524" t="str">
        <f t="shared" si="43"/>
        <v>No</v>
      </c>
      <c r="J524" t="str">
        <f t="shared" si="44"/>
        <v>No</v>
      </c>
      <c r="K524" t="e">
        <f>VLOOKUP(B524,'DOE Codes Lookups'!$A$3:$D$507,2,FALSE)</f>
        <v>#N/A</v>
      </c>
    </row>
    <row r="525" spans="1:11" x14ac:dyDescent="0.25">
      <c r="A525">
        <v>524</v>
      </c>
      <c r="B525" s="71" t="s">
        <v>3569</v>
      </c>
      <c r="C525" s="55" t="str">
        <f t="shared" si="40"/>
        <v>(JNCTI001) Broadband Installer</v>
      </c>
      <c r="D525" s="55" t="s">
        <v>3570</v>
      </c>
      <c r="E525" s="54" t="str">
        <f t="shared" si="41"/>
        <v>1</v>
      </c>
      <c r="F525">
        <v>524</v>
      </c>
      <c r="G525" s="67" t="s">
        <v>4210</v>
      </c>
      <c r="H525" t="str">
        <f t="shared" si="42"/>
        <v>No</v>
      </c>
      <c r="I525" t="str">
        <f t="shared" si="43"/>
        <v>No</v>
      </c>
      <c r="J525" t="str">
        <f t="shared" si="44"/>
        <v>No</v>
      </c>
      <c r="K525" t="e">
        <f>VLOOKUP(B525,'DOE Codes Lookups'!$A$3:$D$507,2,FALSE)</f>
        <v>#N/A</v>
      </c>
    </row>
    <row r="526" spans="1:11" x14ac:dyDescent="0.25">
      <c r="A526">
        <v>525</v>
      </c>
      <c r="B526" s="71" t="s">
        <v>3571</v>
      </c>
      <c r="C526" s="55" t="str">
        <f t="shared" si="40"/>
        <v>(JNCTI002) Broadband Digital Installer</v>
      </c>
      <c r="D526" s="55" t="s">
        <v>3572</v>
      </c>
      <c r="E526" s="54" t="str">
        <f t="shared" si="41"/>
        <v>1</v>
      </c>
      <c r="F526">
        <v>525</v>
      </c>
      <c r="G526" s="67" t="s">
        <v>4210</v>
      </c>
      <c r="H526" t="str">
        <f t="shared" si="42"/>
        <v>No</v>
      </c>
      <c r="I526" t="str">
        <f t="shared" si="43"/>
        <v>No</v>
      </c>
      <c r="J526" t="str">
        <f t="shared" si="44"/>
        <v>No</v>
      </c>
      <c r="K526" t="e">
        <f>VLOOKUP(B526,'DOE Codes Lookups'!$A$3:$D$507,2,FALSE)</f>
        <v>#N/A</v>
      </c>
    </row>
    <row r="527" spans="1:11" ht="30" x14ac:dyDescent="0.25">
      <c r="A527">
        <v>526</v>
      </c>
      <c r="B527" s="71" t="s">
        <v>3573</v>
      </c>
      <c r="C527" s="55" t="str">
        <f t="shared" si="40"/>
        <v>(JNCTI003) Broadband Installer Technician</v>
      </c>
      <c r="D527" s="55" t="s">
        <v>3574</v>
      </c>
      <c r="E527" s="54" t="str">
        <f t="shared" si="41"/>
        <v>1</v>
      </c>
      <c r="F527">
        <v>526</v>
      </c>
      <c r="G527" s="67" t="s">
        <v>4210</v>
      </c>
      <c r="H527" t="str">
        <f t="shared" si="42"/>
        <v>No</v>
      </c>
      <c r="I527" t="str">
        <f t="shared" si="43"/>
        <v>No</v>
      </c>
      <c r="J527" t="str">
        <f t="shared" si="44"/>
        <v>No</v>
      </c>
      <c r="K527" t="e">
        <f>VLOOKUP(B527,'DOE Codes Lookups'!$A$3:$D$507,2,FALSE)</f>
        <v>#N/A</v>
      </c>
    </row>
    <row r="528" spans="1:11" ht="30" x14ac:dyDescent="0.25">
      <c r="A528">
        <v>527</v>
      </c>
      <c r="B528" s="71" t="s">
        <v>3813</v>
      </c>
      <c r="C528" s="55" t="str">
        <f t="shared" si="40"/>
        <v>(JUNOS001) Junos - Juniper Network Certified Internet Associate (JNCIA)</v>
      </c>
      <c r="D528" s="55" t="s">
        <v>3814</v>
      </c>
      <c r="E528" s="54" t="str">
        <f t="shared" si="41"/>
        <v>1</v>
      </c>
      <c r="F528">
        <v>527</v>
      </c>
      <c r="G528" s="67" t="s">
        <v>4260</v>
      </c>
      <c r="H528" t="str">
        <f t="shared" si="42"/>
        <v>No</v>
      </c>
      <c r="I528" t="str">
        <f t="shared" si="43"/>
        <v>No</v>
      </c>
      <c r="J528" t="str">
        <f t="shared" si="44"/>
        <v>No</v>
      </c>
      <c r="K528" t="e">
        <f>VLOOKUP(B528,'DOE Codes Lookups'!$A$3:$D$507,2,FALSE)</f>
        <v>#N/A</v>
      </c>
    </row>
    <row r="529" spans="1:11" x14ac:dyDescent="0.25">
      <c r="A529">
        <v>528</v>
      </c>
      <c r="B529" s="71" t="s">
        <v>3667</v>
      </c>
      <c r="C529" s="55" t="str">
        <f t="shared" si="40"/>
        <v>(JWLRA001) JA Certified Bench Jeweler</v>
      </c>
      <c r="D529" s="55" t="s">
        <v>3668</v>
      </c>
      <c r="E529" s="54" t="str">
        <f t="shared" si="41"/>
        <v>1</v>
      </c>
      <c r="F529">
        <v>528</v>
      </c>
      <c r="G529" s="67" t="s">
        <v>4228</v>
      </c>
      <c r="H529" t="str">
        <f t="shared" si="42"/>
        <v>No</v>
      </c>
      <c r="I529" t="str">
        <f t="shared" si="43"/>
        <v>No</v>
      </c>
      <c r="J529" t="str">
        <f t="shared" si="44"/>
        <v>No</v>
      </c>
      <c r="K529" t="e">
        <f>VLOOKUP(B529,'DOE Codes Lookups'!$A$3:$D$507,2,FALSE)</f>
        <v>#N/A</v>
      </c>
    </row>
    <row r="530" spans="1:11" x14ac:dyDescent="0.25">
      <c r="A530">
        <v>529</v>
      </c>
      <c r="B530" s="71" t="s">
        <v>3976</v>
      </c>
      <c r="C530" s="55" t="str">
        <f t="shared" si="40"/>
        <v>(KNOWL001) Python Coding Specialist</v>
      </c>
      <c r="D530" s="55" t="s">
        <v>3977</v>
      </c>
      <c r="E530" s="54" t="str">
        <f t="shared" si="41"/>
        <v>1</v>
      </c>
      <c r="F530">
        <v>529</v>
      </c>
      <c r="G530" s="67" t="s">
        <v>4285</v>
      </c>
      <c r="H530" t="str">
        <f t="shared" si="42"/>
        <v>No</v>
      </c>
      <c r="I530" t="str">
        <f t="shared" si="43"/>
        <v>No</v>
      </c>
      <c r="J530" t="str">
        <f t="shared" si="44"/>
        <v>No</v>
      </c>
      <c r="K530" t="e">
        <f>VLOOKUP(B530,'DOE Codes Lookups'!$A$3:$D$507,2,FALSE)</f>
        <v>#N/A</v>
      </c>
    </row>
    <row r="531" spans="1:11" x14ac:dyDescent="0.25">
      <c r="A531">
        <v>530</v>
      </c>
      <c r="B531" s="71" t="s">
        <v>3978</v>
      </c>
      <c r="C531" s="55" t="str">
        <f t="shared" si="40"/>
        <v>(KNOWL002) WordPress Certified Editor</v>
      </c>
      <c r="D531" s="55" t="s">
        <v>3979</v>
      </c>
      <c r="E531" s="54" t="str">
        <f t="shared" si="41"/>
        <v>1</v>
      </c>
      <c r="F531">
        <v>530</v>
      </c>
      <c r="G531" s="67" t="s">
        <v>4285</v>
      </c>
      <c r="H531" t="str">
        <f t="shared" si="42"/>
        <v>No</v>
      </c>
      <c r="I531" t="str">
        <f t="shared" si="43"/>
        <v>No</v>
      </c>
      <c r="J531" t="str">
        <f t="shared" si="44"/>
        <v>No</v>
      </c>
      <c r="K531" t="e">
        <f>VLOOKUP(B531,'DOE Codes Lookups'!$A$3:$D$507,2,FALSE)</f>
        <v>#N/A</v>
      </c>
    </row>
    <row r="532" spans="1:11" x14ac:dyDescent="0.25">
      <c r="A532">
        <v>531</v>
      </c>
      <c r="B532" s="71" t="s">
        <v>823</v>
      </c>
      <c r="C532" s="55" t="str">
        <f t="shared" si="40"/>
        <v>(LINPI001) Linux Essentials 010</v>
      </c>
      <c r="D532" s="55" t="s">
        <v>824</v>
      </c>
      <c r="E532" s="54" t="str">
        <f t="shared" si="41"/>
        <v>1</v>
      </c>
      <c r="F532">
        <v>531</v>
      </c>
      <c r="G532" s="67" t="s">
        <v>825</v>
      </c>
      <c r="H532" t="str">
        <f t="shared" si="42"/>
        <v>No</v>
      </c>
      <c r="I532" t="str">
        <f t="shared" si="43"/>
        <v>No</v>
      </c>
      <c r="J532" t="str">
        <f t="shared" si="44"/>
        <v>No</v>
      </c>
      <c r="K532" t="e">
        <f>VLOOKUP(B532,'DOE Codes Lookups'!$A$3:$D$507,2,FALSE)</f>
        <v>#N/A</v>
      </c>
    </row>
    <row r="533" spans="1:11" ht="30" x14ac:dyDescent="0.25">
      <c r="A533">
        <v>532</v>
      </c>
      <c r="B533" s="71" t="s">
        <v>3375</v>
      </c>
      <c r="C533" s="55" t="str">
        <f t="shared" si="40"/>
        <v>(LOMAS001) Associate, Insurance Regulatory Compliance (AIRC)</v>
      </c>
      <c r="D533" s="55" t="s">
        <v>3376</v>
      </c>
      <c r="E533" s="54" t="str">
        <f t="shared" si="41"/>
        <v>1</v>
      </c>
      <c r="F533">
        <v>532</v>
      </c>
      <c r="G533" s="67" t="s">
        <v>4105</v>
      </c>
      <c r="H533" t="str">
        <f t="shared" si="42"/>
        <v>No</v>
      </c>
      <c r="I533" t="str">
        <f t="shared" si="43"/>
        <v>No</v>
      </c>
      <c r="J533" t="str">
        <f t="shared" si="44"/>
        <v>No</v>
      </c>
      <c r="K533" t="e">
        <f>VLOOKUP(B533,'DOE Codes Lookups'!$A$3:$D$507,2,FALSE)</f>
        <v>#N/A</v>
      </c>
    </row>
    <row r="534" spans="1:11" ht="30" x14ac:dyDescent="0.25">
      <c r="A534">
        <v>533</v>
      </c>
      <c r="B534" s="71" t="s">
        <v>3377</v>
      </c>
      <c r="C534" s="55" t="str">
        <f t="shared" si="40"/>
        <v>(LOMAS002) Certified Professional in Financial Services (CPFS)</v>
      </c>
      <c r="D534" s="55" t="s">
        <v>3378</v>
      </c>
      <c r="E534" s="54" t="str">
        <f t="shared" si="41"/>
        <v>1</v>
      </c>
      <c r="F534">
        <v>533</v>
      </c>
      <c r="G534" s="67" t="s">
        <v>4105</v>
      </c>
      <c r="H534" t="str">
        <f t="shared" si="42"/>
        <v>No</v>
      </c>
      <c r="I534" t="str">
        <f t="shared" si="43"/>
        <v>No</v>
      </c>
      <c r="J534" t="str">
        <f t="shared" si="44"/>
        <v>No</v>
      </c>
      <c r="K534" t="e">
        <f>VLOOKUP(B534,'DOE Codes Lookups'!$A$3:$D$507,2,FALSE)</f>
        <v>#N/A</v>
      </c>
    </row>
    <row r="535" spans="1:11" ht="30" x14ac:dyDescent="0.25">
      <c r="A535">
        <v>534</v>
      </c>
      <c r="B535" s="71" t="s">
        <v>3379</v>
      </c>
      <c r="C535" s="55" t="str">
        <f t="shared" si="40"/>
        <v>(LOMAS003) Underwriting Life &amp; Health Insurance</v>
      </c>
      <c r="D535" s="55" t="s">
        <v>3380</v>
      </c>
      <c r="E535" s="54" t="str">
        <f t="shared" si="41"/>
        <v>1</v>
      </c>
      <c r="F535">
        <v>534</v>
      </c>
      <c r="G535" s="67" t="s">
        <v>4105</v>
      </c>
      <c r="H535" t="str">
        <f t="shared" si="42"/>
        <v>No</v>
      </c>
      <c r="I535" t="str">
        <f t="shared" si="43"/>
        <v>No</v>
      </c>
      <c r="J535" t="str">
        <f t="shared" si="44"/>
        <v>No</v>
      </c>
      <c r="K535" t="e">
        <f>VLOOKUP(B535,'DOE Codes Lookups'!$A$3:$D$507,2,FALSE)</f>
        <v>#N/A</v>
      </c>
    </row>
    <row r="536" spans="1:11" ht="30" x14ac:dyDescent="0.25">
      <c r="A536">
        <v>535</v>
      </c>
      <c r="B536" s="71" t="s">
        <v>3381</v>
      </c>
      <c r="C536" s="55" t="str">
        <f t="shared" si="40"/>
        <v>(LTINT001) Applied Management Certified Professional</v>
      </c>
      <c r="D536" s="55" t="s">
        <v>3382</v>
      </c>
      <c r="E536" s="54" t="str">
        <f t="shared" si="41"/>
        <v>1</v>
      </c>
      <c r="F536">
        <v>535</v>
      </c>
      <c r="G536" s="67" t="s">
        <v>4107</v>
      </c>
      <c r="H536" t="str">
        <f t="shared" si="42"/>
        <v>No</v>
      </c>
      <c r="I536" t="str">
        <f t="shared" si="43"/>
        <v>No</v>
      </c>
      <c r="J536" t="str">
        <f t="shared" si="44"/>
        <v>No</v>
      </c>
      <c r="K536" t="e">
        <f>VLOOKUP(B536,'DOE Codes Lookups'!$A$3:$D$507,2,FALSE)</f>
        <v>#N/A</v>
      </c>
    </row>
    <row r="537" spans="1:11" ht="30" x14ac:dyDescent="0.25">
      <c r="A537">
        <v>536</v>
      </c>
      <c r="B537" s="71" t="s">
        <v>3383</v>
      </c>
      <c r="C537" s="55" t="str">
        <f t="shared" si="40"/>
        <v>(LTINT002) PC Service and Support Certified Professional</v>
      </c>
      <c r="D537" s="55" t="s">
        <v>3384</v>
      </c>
      <c r="E537" s="54" t="str">
        <f t="shared" si="41"/>
        <v>1</v>
      </c>
      <c r="F537">
        <v>536</v>
      </c>
      <c r="G537" s="67" t="s">
        <v>4107</v>
      </c>
      <c r="H537" t="str">
        <f t="shared" si="42"/>
        <v>No</v>
      </c>
      <c r="I537" t="str">
        <f t="shared" si="43"/>
        <v>No</v>
      </c>
      <c r="J537" t="str">
        <f t="shared" si="44"/>
        <v>No</v>
      </c>
      <c r="K537" t="e">
        <f>VLOOKUP(B537,'DOE Codes Lookups'!$A$3:$D$507,2,FALSE)</f>
        <v>#N/A</v>
      </c>
    </row>
    <row r="538" spans="1:11" ht="30" x14ac:dyDescent="0.25">
      <c r="A538">
        <v>537</v>
      </c>
      <c r="B538" s="71" t="s">
        <v>826</v>
      </c>
      <c r="C538" s="55" t="str">
        <f t="shared" si="40"/>
        <v>(MANSI001) Manufacturing Technician 1 (MT1)</v>
      </c>
      <c r="D538" s="55" t="s">
        <v>827</v>
      </c>
      <c r="E538" s="54" t="str">
        <f t="shared" si="41"/>
        <v>2</v>
      </c>
      <c r="F538">
        <v>537</v>
      </c>
      <c r="G538" s="67" t="s">
        <v>828</v>
      </c>
      <c r="H538" t="str">
        <f t="shared" si="42"/>
        <v>Yes</v>
      </c>
      <c r="I538" t="str">
        <f t="shared" si="43"/>
        <v>Yes</v>
      </c>
      <c r="J538" t="str">
        <f t="shared" si="44"/>
        <v>Yes</v>
      </c>
      <c r="K538" t="e">
        <f>VLOOKUP(B538,'DOE Codes Lookups'!$A$3:$D$507,2,FALSE)</f>
        <v>#N/A</v>
      </c>
    </row>
    <row r="539" spans="1:11" ht="30" x14ac:dyDescent="0.25">
      <c r="A539">
        <v>538</v>
      </c>
      <c r="B539" s="71" t="s">
        <v>3724</v>
      </c>
      <c r="C539" s="55" t="str">
        <f t="shared" si="40"/>
        <v>(MERCU001) Marine Technician Fundamentals</v>
      </c>
      <c r="D539" s="55" t="s">
        <v>3725</v>
      </c>
      <c r="E539" s="54" t="str">
        <f t="shared" si="41"/>
        <v>1</v>
      </c>
      <c r="F539">
        <v>538</v>
      </c>
      <c r="G539" s="67" t="s">
        <v>4236</v>
      </c>
      <c r="H539" t="str">
        <f t="shared" si="42"/>
        <v>No</v>
      </c>
      <c r="I539" t="str">
        <f t="shared" si="43"/>
        <v>No</v>
      </c>
      <c r="J539" t="str">
        <f t="shared" si="44"/>
        <v>No</v>
      </c>
      <c r="K539" t="e">
        <f>VLOOKUP(B539,'DOE Codes Lookups'!$A$3:$D$507,2,FALSE)</f>
        <v>#N/A</v>
      </c>
    </row>
    <row r="540" spans="1:11" x14ac:dyDescent="0.25">
      <c r="A540">
        <v>539</v>
      </c>
      <c r="B540" s="71" t="s">
        <v>3385</v>
      </c>
      <c r="C540" s="55" t="str">
        <f t="shared" si="40"/>
        <v>(MICRO014) Microsoft Office Expert</v>
      </c>
      <c r="D540" s="55" t="s">
        <v>3386</v>
      </c>
      <c r="E540" s="54" t="str">
        <f t="shared" si="41"/>
        <v>1</v>
      </c>
      <c r="F540">
        <v>539</v>
      </c>
      <c r="G540" s="67" t="s">
        <v>831</v>
      </c>
      <c r="H540" t="str">
        <f t="shared" si="42"/>
        <v>No</v>
      </c>
      <c r="I540" t="str">
        <f t="shared" si="43"/>
        <v>No</v>
      </c>
      <c r="J540" t="str">
        <f t="shared" si="44"/>
        <v>No</v>
      </c>
      <c r="K540" t="e">
        <f>VLOOKUP(B540,'DOE Codes Lookups'!$A$3:$D$507,2,FALSE)</f>
        <v>#N/A</v>
      </c>
    </row>
    <row r="541" spans="1:11" ht="30" x14ac:dyDescent="0.25">
      <c r="A541">
        <v>540</v>
      </c>
      <c r="B541" s="71" t="s">
        <v>829</v>
      </c>
      <c r="C541" s="55" t="str">
        <f t="shared" si="40"/>
        <v>(MICRO017) Microsoft Office Specialist Master</v>
      </c>
      <c r="D541" s="55" t="s">
        <v>830</v>
      </c>
      <c r="E541" s="54" t="str">
        <f t="shared" si="41"/>
        <v>1</v>
      </c>
      <c r="F541">
        <v>540</v>
      </c>
      <c r="G541" s="67" t="s">
        <v>831</v>
      </c>
      <c r="H541" t="str">
        <f t="shared" si="42"/>
        <v>No</v>
      </c>
      <c r="I541" t="str">
        <f t="shared" si="43"/>
        <v>No</v>
      </c>
      <c r="J541" t="str">
        <f t="shared" si="44"/>
        <v>No</v>
      </c>
      <c r="K541" t="e">
        <f>VLOOKUP(B541,'DOE Codes Lookups'!$A$3:$D$507,2,FALSE)</f>
        <v>#N/A</v>
      </c>
    </row>
    <row r="542" spans="1:11" x14ac:dyDescent="0.25">
      <c r="A542">
        <v>541</v>
      </c>
      <c r="B542" s="71" t="s">
        <v>3501</v>
      </c>
      <c r="C542" s="55" t="str">
        <f t="shared" si="40"/>
        <v>(MICRO053) Microsoft Dynamics AX</v>
      </c>
      <c r="D542" s="55" t="s">
        <v>3502</v>
      </c>
      <c r="E542" s="54" t="str">
        <f t="shared" si="41"/>
        <v>1</v>
      </c>
      <c r="F542">
        <v>541</v>
      </c>
      <c r="G542" s="67" t="s">
        <v>831</v>
      </c>
      <c r="H542" t="str">
        <f t="shared" si="42"/>
        <v>No</v>
      </c>
      <c r="I542" t="str">
        <f t="shared" si="43"/>
        <v>No</v>
      </c>
      <c r="J542" t="str">
        <f t="shared" si="44"/>
        <v>No</v>
      </c>
      <c r="K542" t="e">
        <f>VLOOKUP(B542,'DOE Codes Lookups'!$A$3:$D$507,2,FALSE)</f>
        <v>#N/A</v>
      </c>
    </row>
    <row r="543" spans="1:11" x14ac:dyDescent="0.25">
      <c r="A543">
        <v>542</v>
      </c>
      <c r="B543" s="71" t="s">
        <v>3503</v>
      </c>
      <c r="C543" s="55" t="str">
        <f t="shared" si="40"/>
        <v>(MICRO054) Microsoft Dynamics CRM</v>
      </c>
      <c r="D543" s="55" t="s">
        <v>3504</v>
      </c>
      <c r="E543" s="54" t="str">
        <f t="shared" si="41"/>
        <v>1</v>
      </c>
      <c r="F543">
        <v>542</v>
      </c>
      <c r="G543" s="67" t="s">
        <v>831</v>
      </c>
      <c r="H543" t="str">
        <f t="shared" si="42"/>
        <v>No</v>
      </c>
      <c r="I543" t="str">
        <f t="shared" si="43"/>
        <v>No</v>
      </c>
      <c r="J543" t="str">
        <f t="shared" si="44"/>
        <v>No</v>
      </c>
      <c r="K543" t="e">
        <f>VLOOKUP(B543,'DOE Codes Lookups'!$A$3:$D$507,2,FALSE)</f>
        <v>#N/A</v>
      </c>
    </row>
    <row r="544" spans="1:11" x14ac:dyDescent="0.25">
      <c r="A544">
        <v>543</v>
      </c>
      <c r="B544" s="71" t="s">
        <v>3505</v>
      </c>
      <c r="C544" s="55" t="str">
        <f t="shared" si="40"/>
        <v>(MICRO055) Microsoft Dynamics GP</v>
      </c>
      <c r="D544" s="55" t="s">
        <v>3506</v>
      </c>
      <c r="E544" s="54" t="str">
        <f t="shared" si="41"/>
        <v>1</v>
      </c>
      <c r="F544">
        <v>543</v>
      </c>
      <c r="G544" s="67" t="s">
        <v>831</v>
      </c>
      <c r="H544" t="str">
        <f t="shared" si="42"/>
        <v>No</v>
      </c>
      <c r="I544" t="str">
        <f t="shared" si="43"/>
        <v>No</v>
      </c>
      <c r="J544" t="str">
        <f t="shared" si="44"/>
        <v>No</v>
      </c>
      <c r="K544" t="e">
        <f>VLOOKUP(B544,'DOE Codes Lookups'!$A$3:$D$507,2,FALSE)</f>
        <v>#N/A</v>
      </c>
    </row>
    <row r="545" spans="1:11" x14ac:dyDescent="0.25">
      <c r="A545">
        <v>544</v>
      </c>
      <c r="B545" s="71" t="s">
        <v>3507</v>
      </c>
      <c r="C545" s="55" t="str">
        <f t="shared" si="40"/>
        <v>(MICRO056) Microsoft Dynamics NAV</v>
      </c>
      <c r="D545" s="55" t="s">
        <v>3508</v>
      </c>
      <c r="E545" s="54" t="str">
        <f t="shared" si="41"/>
        <v>1</v>
      </c>
      <c r="F545">
        <v>544</v>
      </c>
      <c r="G545" s="67" t="s">
        <v>831</v>
      </c>
      <c r="H545" t="str">
        <f t="shared" si="42"/>
        <v>No</v>
      </c>
      <c r="I545" t="str">
        <f t="shared" si="43"/>
        <v>No</v>
      </c>
      <c r="J545" t="str">
        <f t="shared" si="44"/>
        <v>No</v>
      </c>
      <c r="K545" t="e">
        <f>VLOOKUP(B545,'DOE Codes Lookups'!$A$3:$D$507,2,FALSE)</f>
        <v>#N/A</v>
      </c>
    </row>
    <row r="546" spans="1:11" x14ac:dyDescent="0.25">
      <c r="A546">
        <v>545</v>
      </c>
      <c r="B546" s="71" t="s">
        <v>3509</v>
      </c>
      <c r="C546" s="55" t="str">
        <f t="shared" si="40"/>
        <v>(MICRO057) Microsoft Dynamics SL</v>
      </c>
      <c r="D546" s="55" t="s">
        <v>3510</v>
      </c>
      <c r="E546" s="54" t="str">
        <f t="shared" si="41"/>
        <v>1</v>
      </c>
      <c r="F546">
        <v>545</v>
      </c>
      <c r="G546" s="67" t="s">
        <v>831</v>
      </c>
      <c r="H546" t="str">
        <f t="shared" si="42"/>
        <v>No</v>
      </c>
      <c r="I546" t="str">
        <f t="shared" si="43"/>
        <v>No</v>
      </c>
      <c r="J546" t="str">
        <f t="shared" si="44"/>
        <v>No</v>
      </c>
      <c r="K546" t="e">
        <f>VLOOKUP(B546,'DOE Codes Lookups'!$A$3:$D$507,2,FALSE)</f>
        <v>#N/A</v>
      </c>
    </row>
    <row r="547" spans="1:11" ht="30" x14ac:dyDescent="0.25">
      <c r="A547">
        <v>546</v>
      </c>
      <c r="B547" s="71" t="s">
        <v>833</v>
      </c>
      <c r="C547" s="55" t="str">
        <f t="shared" si="40"/>
        <v>(MICRO069) Microsoft Office Specialist (MOS) Bundle Certification (3 of 6)</v>
      </c>
      <c r="D547" s="55" t="s">
        <v>834</v>
      </c>
      <c r="E547" s="54" t="str">
        <f t="shared" si="41"/>
        <v>1</v>
      </c>
      <c r="F547">
        <v>546</v>
      </c>
      <c r="G547" s="67" t="s">
        <v>831</v>
      </c>
      <c r="H547" t="str">
        <f t="shared" si="42"/>
        <v>No</v>
      </c>
      <c r="I547" t="str">
        <f t="shared" si="43"/>
        <v>No</v>
      </c>
      <c r="J547" t="str">
        <f t="shared" si="44"/>
        <v>No</v>
      </c>
      <c r="K547" t="e">
        <f>VLOOKUP(B547,'DOE Codes Lookups'!$A$3:$D$507,2,FALSE)</f>
        <v>#N/A</v>
      </c>
    </row>
    <row r="548" spans="1:11" ht="45" x14ac:dyDescent="0.25">
      <c r="A548">
        <v>547</v>
      </c>
      <c r="B548" s="71" t="s">
        <v>835</v>
      </c>
      <c r="C548" s="55" t="str">
        <f t="shared" si="40"/>
        <v>(MICRO070) Microsoft Technology Associate (MTA) - Database Administration Fundamentals</v>
      </c>
      <c r="D548" s="55" t="s">
        <v>836</v>
      </c>
      <c r="E548" s="54" t="str">
        <f t="shared" si="41"/>
        <v>1</v>
      </c>
      <c r="F548">
        <v>547</v>
      </c>
      <c r="G548" s="67" t="s">
        <v>831</v>
      </c>
      <c r="H548" t="str">
        <f t="shared" si="42"/>
        <v>No</v>
      </c>
      <c r="I548" t="str">
        <f t="shared" si="43"/>
        <v>No</v>
      </c>
      <c r="J548" t="str">
        <f t="shared" si="44"/>
        <v>No</v>
      </c>
      <c r="K548" t="e">
        <f>VLOOKUP(B548,'DOE Codes Lookups'!$A$3:$D$507,2,FALSE)</f>
        <v>#N/A</v>
      </c>
    </row>
    <row r="549" spans="1:11" ht="45" x14ac:dyDescent="0.25">
      <c r="A549">
        <v>548</v>
      </c>
      <c r="B549" s="71" t="s">
        <v>837</v>
      </c>
      <c r="C549" s="55" t="str">
        <f t="shared" si="40"/>
        <v>(MICRO074) Microsoft Technology Associate (MTA) - Software Development Fundamentals</v>
      </c>
      <c r="D549" s="55" t="s">
        <v>838</v>
      </c>
      <c r="E549" s="54" t="str">
        <f t="shared" si="41"/>
        <v>1</v>
      </c>
      <c r="F549">
        <v>548</v>
      </c>
      <c r="G549" s="67" t="s">
        <v>831</v>
      </c>
      <c r="H549" t="str">
        <f t="shared" si="42"/>
        <v>No</v>
      </c>
      <c r="I549" t="str">
        <f t="shared" si="43"/>
        <v>No</v>
      </c>
      <c r="J549" t="str">
        <f t="shared" si="44"/>
        <v>No</v>
      </c>
      <c r="K549" t="e">
        <f>VLOOKUP(B549,'DOE Codes Lookups'!$A$3:$D$507,2,FALSE)</f>
        <v>#N/A</v>
      </c>
    </row>
    <row r="550" spans="1:11" ht="45" x14ac:dyDescent="0.25">
      <c r="A550">
        <v>549</v>
      </c>
      <c r="B550" s="71" t="s">
        <v>839</v>
      </c>
      <c r="C550" s="55" t="str">
        <f t="shared" si="40"/>
        <v>(MICRO076) Microsoft Technology Associate (MTA) - Windows OS Fundamentals</v>
      </c>
      <c r="D550" s="55" t="s">
        <v>840</v>
      </c>
      <c r="E550" s="54" t="str">
        <f t="shared" si="41"/>
        <v>1</v>
      </c>
      <c r="F550">
        <v>549</v>
      </c>
      <c r="G550" s="67" t="s">
        <v>831</v>
      </c>
      <c r="H550" t="str">
        <f t="shared" si="42"/>
        <v>No</v>
      </c>
      <c r="I550" t="str">
        <f t="shared" si="43"/>
        <v>No</v>
      </c>
      <c r="J550" t="str">
        <f t="shared" si="44"/>
        <v>No</v>
      </c>
      <c r="K550" t="e">
        <f>VLOOKUP(B550,'DOE Codes Lookups'!$A$3:$D$507,2,FALSE)</f>
        <v>#N/A</v>
      </c>
    </row>
    <row r="551" spans="1:11" ht="45" x14ac:dyDescent="0.25">
      <c r="A551">
        <v>550</v>
      </c>
      <c r="B551" s="71" t="s">
        <v>841</v>
      </c>
      <c r="C551" s="55" t="str">
        <f t="shared" si="40"/>
        <v>(MICRO077) Microsoft Technology Associate (MTA) - Security Fundamentals</v>
      </c>
      <c r="D551" s="55" t="s">
        <v>842</v>
      </c>
      <c r="E551" s="54" t="str">
        <f t="shared" si="41"/>
        <v>1</v>
      </c>
      <c r="F551">
        <v>550</v>
      </c>
      <c r="G551" s="67" t="s">
        <v>831</v>
      </c>
      <c r="H551" t="str">
        <f t="shared" si="42"/>
        <v>No</v>
      </c>
      <c r="I551" t="str">
        <f t="shared" si="43"/>
        <v>No</v>
      </c>
      <c r="J551" t="str">
        <f t="shared" si="44"/>
        <v>No</v>
      </c>
      <c r="K551" t="e">
        <f>VLOOKUP(B551,'DOE Codes Lookups'!$A$3:$D$507,2,FALSE)</f>
        <v>#N/A</v>
      </c>
    </row>
    <row r="552" spans="1:11" ht="45" x14ac:dyDescent="0.25">
      <c r="A552">
        <v>551</v>
      </c>
      <c r="B552" s="71" t="s">
        <v>843</v>
      </c>
      <c r="C552" s="55" t="str">
        <f t="shared" si="40"/>
        <v>(MICRO078) Microsoft Technology Associate (MTA) - Networking Fundamentals</v>
      </c>
      <c r="D552" s="55" t="s">
        <v>844</v>
      </c>
      <c r="E552" s="54" t="str">
        <f t="shared" si="41"/>
        <v>1</v>
      </c>
      <c r="F552">
        <v>551</v>
      </c>
      <c r="G552" s="67" t="s">
        <v>831</v>
      </c>
      <c r="H552" t="str">
        <f t="shared" si="42"/>
        <v>No</v>
      </c>
      <c r="I552" t="str">
        <f t="shared" si="43"/>
        <v>No</v>
      </c>
      <c r="J552" t="str">
        <f t="shared" si="44"/>
        <v>No</v>
      </c>
      <c r="K552" t="e">
        <f>VLOOKUP(B552,'DOE Codes Lookups'!$A$3:$D$507,2,FALSE)</f>
        <v>#N/A</v>
      </c>
    </row>
    <row r="553" spans="1:11" ht="45" x14ac:dyDescent="0.25">
      <c r="A553">
        <v>552</v>
      </c>
      <c r="B553" s="71" t="s">
        <v>845</v>
      </c>
      <c r="C553" s="55" t="str">
        <f t="shared" si="40"/>
        <v>(MICRO080) Microsoft Technology Associate (MTA) - HTML5 Application Developer Fundamentals</v>
      </c>
      <c r="D553" s="55" t="s">
        <v>846</v>
      </c>
      <c r="E553" s="54" t="str">
        <f t="shared" si="41"/>
        <v>1</v>
      </c>
      <c r="F553">
        <v>552</v>
      </c>
      <c r="G553" s="67" t="s">
        <v>831</v>
      </c>
      <c r="H553" t="str">
        <f t="shared" si="42"/>
        <v>No</v>
      </c>
      <c r="I553" t="str">
        <f t="shared" si="43"/>
        <v>No</v>
      </c>
      <c r="J553" t="str">
        <f t="shared" si="44"/>
        <v>No</v>
      </c>
      <c r="K553" t="e">
        <f>VLOOKUP(B553,'DOE Codes Lookups'!$A$3:$D$507,2,FALSE)</f>
        <v>#N/A</v>
      </c>
    </row>
    <row r="554" spans="1:11" ht="45" x14ac:dyDescent="0.25">
      <c r="A554">
        <v>553</v>
      </c>
      <c r="B554" s="71" t="s">
        <v>847</v>
      </c>
      <c r="C554" s="55" t="str">
        <f t="shared" si="40"/>
        <v>(MICRO082) Microsoft Certified Solutions Associate (MCSA) - SQL Server 2012</v>
      </c>
      <c r="D554" s="55" t="s">
        <v>848</v>
      </c>
      <c r="E554" s="54" t="str">
        <f t="shared" si="41"/>
        <v>2</v>
      </c>
      <c r="F554">
        <v>553</v>
      </c>
      <c r="G554" s="67" t="s">
        <v>831</v>
      </c>
      <c r="H554" t="str">
        <f t="shared" si="42"/>
        <v>Yes</v>
      </c>
      <c r="I554" t="str">
        <f t="shared" si="43"/>
        <v>Yes</v>
      </c>
      <c r="J554" t="str">
        <f t="shared" si="44"/>
        <v>Yes</v>
      </c>
      <c r="K554" t="e">
        <f>VLOOKUP(B554,'DOE Codes Lookups'!$A$3:$D$507,2,FALSE)</f>
        <v>#N/A</v>
      </c>
    </row>
    <row r="555" spans="1:11" ht="45" x14ac:dyDescent="0.25">
      <c r="A555">
        <v>554</v>
      </c>
      <c r="B555" s="71" t="s">
        <v>3765</v>
      </c>
      <c r="C555" s="55" t="str">
        <f t="shared" si="40"/>
        <v>(MICRO087) Microsoft Certified Solutions Expert (MCSE) - Business Intelligence</v>
      </c>
      <c r="D555" s="55" t="s">
        <v>3766</v>
      </c>
      <c r="E555" s="54" t="str">
        <f t="shared" si="41"/>
        <v>1</v>
      </c>
      <c r="F555">
        <v>554</v>
      </c>
      <c r="G555" s="67" t="s">
        <v>831</v>
      </c>
      <c r="H555" t="str">
        <f t="shared" si="42"/>
        <v>No</v>
      </c>
      <c r="I555" t="str">
        <f t="shared" si="43"/>
        <v>No</v>
      </c>
      <c r="J555" t="str">
        <f t="shared" si="44"/>
        <v>No</v>
      </c>
      <c r="K555" t="e">
        <f>VLOOKUP(B555,'DOE Codes Lookups'!$A$3:$D$507,2,FALSE)</f>
        <v>#N/A</v>
      </c>
    </row>
    <row r="556" spans="1:11" ht="45" x14ac:dyDescent="0.25">
      <c r="A556">
        <v>555</v>
      </c>
      <c r="B556" s="71" t="s">
        <v>3767</v>
      </c>
      <c r="C556" s="55" t="str">
        <f t="shared" si="40"/>
        <v>(MICRO088) Microsoft Certified Solutions Expert (MCSE) - Communication</v>
      </c>
      <c r="D556" s="55" t="s">
        <v>3768</v>
      </c>
      <c r="E556" s="54" t="str">
        <f t="shared" si="41"/>
        <v>1</v>
      </c>
      <c r="F556">
        <v>555</v>
      </c>
      <c r="G556" s="67" t="s">
        <v>831</v>
      </c>
      <c r="H556" t="str">
        <f t="shared" si="42"/>
        <v>No</v>
      </c>
      <c r="I556" t="str">
        <f t="shared" si="43"/>
        <v>No</v>
      </c>
      <c r="J556" t="str">
        <f t="shared" si="44"/>
        <v>No</v>
      </c>
      <c r="K556" t="e">
        <f>VLOOKUP(B556,'DOE Codes Lookups'!$A$3:$D$507,2,FALSE)</f>
        <v>#N/A</v>
      </c>
    </row>
    <row r="557" spans="1:11" ht="30" x14ac:dyDescent="0.25">
      <c r="A557">
        <v>556</v>
      </c>
      <c r="B557" s="71" t="s">
        <v>850</v>
      </c>
      <c r="C557" s="55" t="str">
        <f t="shared" si="40"/>
        <v>(MICRO089) Microsoft Certified Solutions Expert (MCSE) - Data Platform</v>
      </c>
      <c r="D557" s="55" t="s">
        <v>851</v>
      </c>
      <c r="E557" s="54" t="str">
        <f t="shared" si="41"/>
        <v>1</v>
      </c>
      <c r="F557">
        <v>556</v>
      </c>
      <c r="G557" s="67" t="s">
        <v>831</v>
      </c>
      <c r="H557" t="str">
        <f t="shared" si="42"/>
        <v>No</v>
      </c>
      <c r="I557" t="str">
        <f t="shared" si="43"/>
        <v>No</v>
      </c>
      <c r="J557" t="str">
        <f t="shared" si="44"/>
        <v>No</v>
      </c>
      <c r="K557" t="e">
        <f>VLOOKUP(B557,'DOE Codes Lookups'!$A$3:$D$507,2,FALSE)</f>
        <v>#N/A</v>
      </c>
    </row>
    <row r="558" spans="1:11" ht="30" x14ac:dyDescent="0.25">
      <c r="A558">
        <v>557</v>
      </c>
      <c r="B558" s="71" t="s">
        <v>3769</v>
      </c>
      <c r="C558" s="55" t="str">
        <f t="shared" si="40"/>
        <v>(MICRO091) Microsoft Certified Solutions Expert (MCSE) - Messaging</v>
      </c>
      <c r="D558" s="55" t="s">
        <v>3770</v>
      </c>
      <c r="E558" s="54" t="str">
        <f t="shared" si="41"/>
        <v>1</v>
      </c>
      <c r="F558">
        <v>557</v>
      </c>
      <c r="G558" s="67" t="s">
        <v>831</v>
      </c>
      <c r="H558" t="str">
        <f t="shared" si="42"/>
        <v>No</v>
      </c>
      <c r="I558" t="str">
        <f t="shared" si="43"/>
        <v>No</v>
      </c>
      <c r="J558" t="str">
        <f t="shared" si="44"/>
        <v>No</v>
      </c>
      <c r="K558" t="e">
        <f>VLOOKUP(B558,'DOE Codes Lookups'!$A$3:$D$507,2,FALSE)</f>
        <v>#N/A</v>
      </c>
    </row>
    <row r="559" spans="1:11" ht="30" x14ac:dyDescent="0.25">
      <c r="A559">
        <v>558</v>
      </c>
      <c r="B559" s="71" t="s">
        <v>3771</v>
      </c>
      <c r="C559" s="55" t="str">
        <f t="shared" si="40"/>
        <v>(MICRO092) Microsoft Certified Solutions Expert (MCSE) - Private Cloud</v>
      </c>
      <c r="D559" s="55" t="s">
        <v>3772</v>
      </c>
      <c r="E559" s="54" t="str">
        <f t="shared" si="41"/>
        <v>1</v>
      </c>
      <c r="F559">
        <v>558</v>
      </c>
      <c r="G559" s="67" t="s">
        <v>831</v>
      </c>
      <c r="H559" t="str">
        <f t="shared" si="42"/>
        <v>No</v>
      </c>
      <c r="I559" t="str">
        <f t="shared" si="43"/>
        <v>No</v>
      </c>
      <c r="J559" t="str">
        <f t="shared" si="44"/>
        <v>No</v>
      </c>
      <c r="K559" t="e">
        <f>VLOOKUP(B559,'DOE Codes Lookups'!$A$3:$D$507,2,FALSE)</f>
        <v>#N/A</v>
      </c>
    </row>
    <row r="560" spans="1:11" ht="45" x14ac:dyDescent="0.25">
      <c r="A560">
        <v>559</v>
      </c>
      <c r="B560" s="71" t="s">
        <v>3773</v>
      </c>
      <c r="C560" s="55" t="str">
        <f t="shared" si="40"/>
        <v>(MICRO093) Microsoft Certified Solutions Expert (MCSE) - Server Infrastructure</v>
      </c>
      <c r="D560" s="55" t="s">
        <v>3774</v>
      </c>
      <c r="E560" s="54" t="str">
        <f t="shared" si="41"/>
        <v>1</v>
      </c>
      <c r="F560">
        <v>559</v>
      </c>
      <c r="G560" s="67" t="s">
        <v>831</v>
      </c>
      <c r="H560" t="str">
        <f t="shared" si="42"/>
        <v>No</v>
      </c>
      <c r="I560" t="str">
        <f t="shared" si="43"/>
        <v>No</v>
      </c>
      <c r="J560" t="str">
        <f t="shared" si="44"/>
        <v>No</v>
      </c>
      <c r="K560" t="e">
        <f>VLOOKUP(B560,'DOE Codes Lookups'!$A$3:$D$507,2,FALSE)</f>
        <v>#N/A</v>
      </c>
    </row>
    <row r="561" spans="1:11" ht="30" x14ac:dyDescent="0.25">
      <c r="A561">
        <v>560</v>
      </c>
      <c r="B561" s="71" t="s">
        <v>3775</v>
      </c>
      <c r="C561" s="55" t="str">
        <f t="shared" si="40"/>
        <v>(MICRO094) Microsoft Certified Solutions Expert (MCSE) - SharePoint</v>
      </c>
      <c r="D561" s="55" t="s">
        <v>3776</v>
      </c>
      <c r="E561" s="54" t="str">
        <f t="shared" si="41"/>
        <v>1</v>
      </c>
      <c r="F561">
        <v>560</v>
      </c>
      <c r="G561" s="67" t="s">
        <v>831</v>
      </c>
      <c r="H561" t="str">
        <f t="shared" si="42"/>
        <v>No</v>
      </c>
      <c r="I561" t="str">
        <f t="shared" si="43"/>
        <v>No</v>
      </c>
      <c r="J561" t="str">
        <f t="shared" si="44"/>
        <v>No</v>
      </c>
      <c r="K561" t="e">
        <f>VLOOKUP(B561,'DOE Codes Lookups'!$A$3:$D$507,2,FALSE)</f>
        <v>#N/A</v>
      </c>
    </row>
    <row r="562" spans="1:11" ht="45" x14ac:dyDescent="0.25">
      <c r="A562">
        <v>561</v>
      </c>
      <c r="B562" s="71" t="s">
        <v>3787</v>
      </c>
      <c r="C562" s="55" t="str">
        <f t="shared" si="40"/>
        <v>(MICRO095) Microsoft Certified Solutions Developer (MCSD) - Web Applications</v>
      </c>
      <c r="D562" s="55" t="s">
        <v>3788</v>
      </c>
      <c r="E562" s="54" t="str">
        <f t="shared" si="41"/>
        <v>1</v>
      </c>
      <c r="F562">
        <v>561</v>
      </c>
      <c r="G562" s="67" t="s">
        <v>831</v>
      </c>
      <c r="H562" t="str">
        <f t="shared" si="42"/>
        <v>No</v>
      </c>
      <c r="I562" t="str">
        <f t="shared" si="43"/>
        <v>No</v>
      </c>
      <c r="J562" t="str">
        <f t="shared" si="44"/>
        <v>No</v>
      </c>
      <c r="K562" t="e">
        <f>VLOOKUP(B562,'DOE Codes Lookups'!$A$3:$D$507,2,FALSE)</f>
        <v>#N/A</v>
      </c>
    </row>
    <row r="563" spans="1:11" ht="45" x14ac:dyDescent="0.25">
      <c r="A563">
        <v>562</v>
      </c>
      <c r="B563" s="71" t="s">
        <v>3789</v>
      </c>
      <c r="C563" s="55" t="str">
        <f t="shared" si="40"/>
        <v>(MICRO096) Microsoft Certified Solutions Developer (MCSD) - Windows Store Apps</v>
      </c>
      <c r="D563" s="55" t="s">
        <v>3790</v>
      </c>
      <c r="E563" s="54" t="str">
        <f t="shared" si="41"/>
        <v>1</v>
      </c>
      <c r="F563">
        <v>562</v>
      </c>
      <c r="G563" s="67" t="s">
        <v>831</v>
      </c>
      <c r="H563" t="str">
        <f t="shared" si="42"/>
        <v>No</v>
      </c>
      <c r="I563" t="str">
        <f t="shared" si="43"/>
        <v>No</v>
      </c>
      <c r="J563" t="str">
        <f t="shared" si="44"/>
        <v>No</v>
      </c>
      <c r="K563" t="e">
        <f>VLOOKUP(B563,'DOE Codes Lookups'!$A$3:$D$507,2,FALSE)</f>
        <v>#N/A</v>
      </c>
    </row>
    <row r="564" spans="1:11" ht="45" x14ac:dyDescent="0.25">
      <c r="A564">
        <v>563</v>
      </c>
      <c r="B564" s="71" t="s">
        <v>3795</v>
      </c>
      <c r="C564" s="55" t="str">
        <f t="shared" si="40"/>
        <v>(MICRO097) Microsoft Certified Technology Specialist (MCTS) - .NET Framework 4.0 Data Access</v>
      </c>
      <c r="D564" s="55" t="s">
        <v>3796</v>
      </c>
      <c r="E564" s="54" t="str">
        <f t="shared" si="41"/>
        <v>1</v>
      </c>
      <c r="F564">
        <v>563</v>
      </c>
      <c r="G564" s="67" t="s">
        <v>831</v>
      </c>
      <c r="H564" t="str">
        <f t="shared" si="42"/>
        <v>No</v>
      </c>
      <c r="I564" t="str">
        <f t="shared" si="43"/>
        <v>No</v>
      </c>
      <c r="J564" t="str">
        <f t="shared" si="44"/>
        <v>No</v>
      </c>
      <c r="K564" t="e">
        <f>VLOOKUP(B564,'DOE Codes Lookups'!$A$3:$D$507,2,FALSE)</f>
        <v>#N/A</v>
      </c>
    </row>
    <row r="565" spans="1:11" ht="60" x14ac:dyDescent="0.25">
      <c r="A565">
        <v>564</v>
      </c>
      <c r="B565" s="71" t="s">
        <v>3797</v>
      </c>
      <c r="C565" s="55" t="str">
        <f t="shared" si="40"/>
        <v>(MICRO098) Microsoft Certified Technology Specialist (MCTS) - .NET Framework 4.0 Service Communication Applications</v>
      </c>
      <c r="D565" s="55" t="s">
        <v>3798</v>
      </c>
      <c r="E565" s="54" t="str">
        <f t="shared" si="41"/>
        <v>1</v>
      </c>
      <c r="F565">
        <v>564</v>
      </c>
      <c r="G565" s="67" t="s">
        <v>831</v>
      </c>
      <c r="H565" t="str">
        <f t="shared" si="42"/>
        <v>No</v>
      </c>
      <c r="I565" t="str">
        <f t="shared" si="43"/>
        <v>No</v>
      </c>
      <c r="J565" t="str">
        <f t="shared" si="44"/>
        <v>No</v>
      </c>
      <c r="K565" t="e">
        <f>VLOOKUP(B565,'DOE Codes Lookups'!$A$3:$D$507,2,FALSE)</f>
        <v>#N/A</v>
      </c>
    </row>
    <row r="566" spans="1:11" ht="60" x14ac:dyDescent="0.25">
      <c r="A566">
        <v>565</v>
      </c>
      <c r="B566" s="71" t="s">
        <v>3799</v>
      </c>
      <c r="C566" s="55" t="str">
        <f t="shared" si="40"/>
        <v>(MICRO099) Microsoft Certified Technology Specialist (MCTS) - .NET Framework 4.0 Web Applications Development</v>
      </c>
      <c r="D566" s="55" t="s">
        <v>3800</v>
      </c>
      <c r="E566" s="54" t="str">
        <f t="shared" si="41"/>
        <v>1</v>
      </c>
      <c r="F566">
        <v>565</v>
      </c>
      <c r="G566" s="67" t="s">
        <v>831</v>
      </c>
      <c r="H566" t="str">
        <f t="shared" si="42"/>
        <v>No</v>
      </c>
      <c r="I566" t="str">
        <f t="shared" si="43"/>
        <v>No</v>
      </c>
      <c r="J566" t="str">
        <f t="shared" si="44"/>
        <v>No</v>
      </c>
      <c r="K566" t="e">
        <f>VLOOKUP(B566,'DOE Codes Lookups'!$A$3:$D$507,2,FALSE)</f>
        <v>#N/A</v>
      </c>
    </row>
    <row r="567" spans="1:11" ht="60" x14ac:dyDescent="0.25">
      <c r="A567">
        <v>566</v>
      </c>
      <c r="B567" s="71" t="s">
        <v>3801</v>
      </c>
      <c r="C567" s="55" t="str">
        <f t="shared" si="40"/>
        <v>(MICRO100) Microsoft Certified Technology Specialist (MCTS) - .NET Framework 4.0 Windows Applications Development</v>
      </c>
      <c r="D567" s="55" t="s">
        <v>3802</v>
      </c>
      <c r="E567" s="54" t="str">
        <f t="shared" si="41"/>
        <v>1</v>
      </c>
      <c r="F567">
        <v>566</v>
      </c>
      <c r="G567" s="67" t="s">
        <v>831</v>
      </c>
      <c r="H567" t="str">
        <f t="shared" si="42"/>
        <v>No</v>
      </c>
      <c r="I567" t="str">
        <f t="shared" si="43"/>
        <v>No</v>
      </c>
      <c r="J567" t="str">
        <f t="shared" si="44"/>
        <v>No</v>
      </c>
      <c r="K567" t="e">
        <f>VLOOKUP(B567,'DOE Codes Lookups'!$A$3:$D$507,2,FALSE)</f>
        <v>#N/A</v>
      </c>
    </row>
    <row r="568" spans="1:11" ht="45" x14ac:dyDescent="0.25">
      <c r="A568">
        <v>567</v>
      </c>
      <c r="B568" s="71" t="s">
        <v>852</v>
      </c>
      <c r="C568" s="55" t="str">
        <f t="shared" si="40"/>
        <v>(MICRO101) Microsoft Technology Associate (MTA) - Software Testing Fundamentals</v>
      </c>
      <c r="D568" s="55" t="s">
        <v>853</v>
      </c>
      <c r="E568" s="54" t="str">
        <f t="shared" si="41"/>
        <v>1</v>
      </c>
      <c r="F568">
        <v>567</v>
      </c>
      <c r="G568" s="67" t="s">
        <v>831</v>
      </c>
      <c r="H568" t="str">
        <f t="shared" si="42"/>
        <v>No</v>
      </c>
      <c r="I568" t="str">
        <f t="shared" si="43"/>
        <v>No</v>
      </c>
      <c r="J568" t="str">
        <f t="shared" si="44"/>
        <v>No</v>
      </c>
      <c r="K568" t="e">
        <f>VLOOKUP(B568,'DOE Codes Lookups'!$A$3:$D$507,2,FALSE)</f>
        <v>#N/A</v>
      </c>
    </row>
    <row r="569" spans="1:11" ht="45" x14ac:dyDescent="0.25">
      <c r="A569">
        <v>568</v>
      </c>
      <c r="B569" s="71" t="s">
        <v>854</v>
      </c>
      <c r="C569" s="55" t="str">
        <f t="shared" si="40"/>
        <v>(MICRO102) Microsoft Technology Associate (MTA) - Mobility and Devices Fundamentals</v>
      </c>
      <c r="D569" s="55" t="s">
        <v>855</v>
      </c>
      <c r="E569" s="54" t="str">
        <f t="shared" si="41"/>
        <v>1</v>
      </c>
      <c r="F569">
        <v>568</v>
      </c>
      <c r="G569" s="67" t="s">
        <v>831</v>
      </c>
      <c r="H569" t="str">
        <f t="shared" si="42"/>
        <v>No</v>
      </c>
      <c r="I569" t="str">
        <f t="shared" si="43"/>
        <v>No</v>
      </c>
      <c r="J569" t="str">
        <f t="shared" si="44"/>
        <v>No</v>
      </c>
      <c r="K569" t="e">
        <f>VLOOKUP(B569,'DOE Codes Lookups'!$A$3:$D$507,2,FALSE)</f>
        <v>#N/A</v>
      </c>
    </row>
    <row r="570" spans="1:11" ht="45" x14ac:dyDescent="0.25">
      <c r="A570">
        <v>569</v>
      </c>
      <c r="B570" s="71" t="s">
        <v>3933</v>
      </c>
      <c r="C570" s="55" t="str">
        <f t="shared" si="40"/>
        <v>(MICRO104) Microsoft Technology Associate (MTA) - Introduction to Programming Using JavaScript</v>
      </c>
      <c r="D570" s="55" t="s">
        <v>3934</v>
      </c>
      <c r="E570" s="54" t="str">
        <f t="shared" si="41"/>
        <v>1</v>
      </c>
      <c r="F570">
        <v>569</v>
      </c>
      <c r="G570" s="67" t="s">
        <v>831</v>
      </c>
      <c r="H570" t="str">
        <f t="shared" si="42"/>
        <v>No</v>
      </c>
      <c r="I570" t="str">
        <f t="shared" si="43"/>
        <v>No</v>
      </c>
      <c r="J570" t="str">
        <f t="shared" si="44"/>
        <v>No</v>
      </c>
      <c r="K570" t="e">
        <f>VLOOKUP(B570,'DOE Codes Lookups'!$A$3:$D$507,2,FALSE)</f>
        <v>#N/A</v>
      </c>
    </row>
    <row r="571" spans="1:11" ht="45" x14ac:dyDescent="0.25">
      <c r="A571">
        <v>570</v>
      </c>
      <c r="B571" s="71" t="s">
        <v>3935</v>
      </c>
      <c r="C571" s="55" t="str">
        <f t="shared" si="40"/>
        <v>(MICRO105) Microsoft Technology Associate (MTA) - Introduction to Programming Using HTML and CSS</v>
      </c>
      <c r="D571" s="55" t="s">
        <v>3936</v>
      </c>
      <c r="E571" s="54" t="str">
        <f t="shared" si="41"/>
        <v>1</v>
      </c>
      <c r="F571">
        <v>570</v>
      </c>
      <c r="G571" s="67" t="s">
        <v>831</v>
      </c>
      <c r="H571" t="str">
        <f t="shared" si="42"/>
        <v>No</v>
      </c>
      <c r="I571" t="str">
        <f t="shared" si="43"/>
        <v>No</v>
      </c>
      <c r="J571" t="str">
        <f t="shared" si="44"/>
        <v>No</v>
      </c>
      <c r="K571" t="e">
        <f>VLOOKUP(B571,'DOE Codes Lookups'!$A$3:$D$507,2,FALSE)</f>
        <v>#N/A</v>
      </c>
    </row>
    <row r="572" spans="1:11" ht="45" x14ac:dyDescent="0.25">
      <c r="A572">
        <v>571</v>
      </c>
      <c r="B572" s="71" t="s">
        <v>857</v>
      </c>
      <c r="C572" s="55" t="str">
        <f t="shared" si="40"/>
        <v>(MICRO107) Microsoft Certified Solutions Expert (MCSE) - Data Management and Analytics</v>
      </c>
      <c r="D572" s="55" t="s">
        <v>858</v>
      </c>
      <c r="E572" s="54" t="str">
        <f t="shared" si="41"/>
        <v>2</v>
      </c>
      <c r="F572">
        <v>571</v>
      </c>
      <c r="G572" s="67" t="s">
        <v>831</v>
      </c>
      <c r="H572" t="str">
        <f t="shared" si="42"/>
        <v>Yes</v>
      </c>
      <c r="I572" t="str">
        <f t="shared" si="43"/>
        <v>Yes</v>
      </c>
      <c r="J572" t="str">
        <f t="shared" si="44"/>
        <v>Yes</v>
      </c>
      <c r="K572" t="e">
        <f>VLOOKUP(B572,'DOE Codes Lookups'!$A$3:$D$507,2,FALSE)</f>
        <v>#N/A</v>
      </c>
    </row>
    <row r="573" spans="1:11" ht="45" x14ac:dyDescent="0.25">
      <c r="A573">
        <v>572</v>
      </c>
      <c r="B573" s="71" t="s">
        <v>859</v>
      </c>
      <c r="C573" s="55" t="str">
        <f t="shared" si="40"/>
        <v>(MICRO111) Microsoft Certified Solutions Developer (MCSD) - App Builder</v>
      </c>
      <c r="D573" s="55" t="s">
        <v>860</v>
      </c>
      <c r="E573" s="54" t="str">
        <f t="shared" si="41"/>
        <v>2</v>
      </c>
      <c r="F573">
        <v>572</v>
      </c>
      <c r="G573" s="67" t="s">
        <v>831</v>
      </c>
      <c r="H573" t="str">
        <f t="shared" si="42"/>
        <v>Yes</v>
      </c>
      <c r="I573" t="str">
        <f t="shared" si="43"/>
        <v>Yes</v>
      </c>
      <c r="J573" t="str">
        <f t="shared" si="44"/>
        <v>Yes</v>
      </c>
      <c r="K573" t="e">
        <f>VLOOKUP(B573,'DOE Codes Lookups'!$A$3:$D$507,2,FALSE)</f>
        <v>#N/A</v>
      </c>
    </row>
    <row r="574" spans="1:11" ht="45" x14ac:dyDescent="0.25">
      <c r="A574">
        <v>573</v>
      </c>
      <c r="B574" s="71" t="s">
        <v>861</v>
      </c>
      <c r="C574" s="55" t="str">
        <f t="shared" si="40"/>
        <v>(MICRO112) Microsoft Technology Associate (MTA) - Introduction to Programming Using Python</v>
      </c>
      <c r="D574" s="55" t="s">
        <v>862</v>
      </c>
      <c r="E574" s="54" t="str">
        <f t="shared" si="41"/>
        <v>1</v>
      </c>
      <c r="F574">
        <v>573</v>
      </c>
      <c r="G574" s="67" t="s">
        <v>831</v>
      </c>
      <c r="H574" t="str">
        <f t="shared" si="42"/>
        <v>No</v>
      </c>
      <c r="I574" t="str">
        <f t="shared" si="43"/>
        <v>No</v>
      </c>
      <c r="J574" t="str">
        <f t="shared" si="44"/>
        <v>No</v>
      </c>
      <c r="K574" t="e">
        <f>VLOOKUP(B574,'DOE Codes Lookups'!$A$3:$D$507,2,FALSE)</f>
        <v>#N/A</v>
      </c>
    </row>
    <row r="575" spans="1:11" ht="45" x14ac:dyDescent="0.25">
      <c r="A575">
        <v>574</v>
      </c>
      <c r="B575" s="71" t="s">
        <v>863</v>
      </c>
      <c r="C575" s="55" t="str">
        <f t="shared" si="40"/>
        <v>(MICRO114) Microsoft Technology Associate (MTA) - Introduction to Programming Using Java</v>
      </c>
      <c r="D575" s="55" t="s">
        <v>864</v>
      </c>
      <c r="E575" s="54" t="str">
        <f t="shared" si="41"/>
        <v>1</v>
      </c>
      <c r="F575">
        <v>574</v>
      </c>
      <c r="G575" s="67" t="s">
        <v>831</v>
      </c>
      <c r="H575" t="str">
        <f t="shared" si="42"/>
        <v>No</v>
      </c>
      <c r="I575" t="str">
        <f t="shared" si="43"/>
        <v>No</v>
      </c>
      <c r="J575" t="str">
        <f t="shared" si="44"/>
        <v>No</v>
      </c>
      <c r="K575" t="e">
        <f>VLOOKUP(B575,'DOE Codes Lookups'!$A$3:$D$507,2,FALSE)</f>
        <v>#N/A</v>
      </c>
    </row>
    <row r="576" spans="1:11" ht="45" x14ac:dyDescent="0.25">
      <c r="A576">
        <v>575</v>
      </c>
      <c r="B576" s="71" t="s">
        <v>865</v>
      </c>
      <c r="C576" s="55" t="str">
        <f t="shared" si="40"/>
        <v>(MICRO115) Microsoft Technology Associate (MTA) - Windows Server Administration Fundamentals</v>
      </c>
      <c r="D576" s="55" t="s">
        <v>866</v>
      </c>
      <c r="E576" s="54" t="str">
        <f t="shared" si="41"/>
        <v>1</v>
      </c>
      <c r="F576">
        <v>575</v>
      </c>
      <c r="G576" s="67" t="s">
        <v>831</v>
      </c>
      <c r="H576" t="str">
        <f t="shared" si="42"/>
        <v>No</v>
      </c>
      <c r="I576" t="str">
        <f t="shared" si="43"/>
        <v>No</v>
      </c>
      <c r="J576" t="str">
        <f t="shared" si="44"/>
        <v>No</v>
      </c>
      <c r="K576" t="e">
        <f>VLOOKUP(B576,'DOE Codes Lookups'!$A$3:$D$507,2,FALSE)</f>
        <v>#N/A</v>
      </c>
    </row>
    <row r="577" spans="1:11" ht="30" x14ac:dyDescent="0.25">
      <c r="A577">
        <v>576</v>
      </c>
      <c r="B577" s="71" t="s">
        <v>3128</v>
      </c>
      <c r="C577" s="55" t="str">
        <f t="shared" si="40"/>
        <v>(MICRO116) Windows Server Administration Fundamentals</v>
      </c>
      <c r="D577" s="55" t="s">
        <v>3963</v>
      </c>
      <c r="E577" s="54" t="str">
        <f t="shared" si="41"/>
        <v>2</v>
      </c>
      <c r="F577">
        <v>576</v>
      </c>
      <c r="G577" s="67" t="s">
        <v>831</v>
      </c>
      <c r="H577" t="str">
        <f t="shared" si="42"/>
        <v>Yes</v>
      </c>
      <c r="I577" t="str">
        <f t="shared" si="43"/>
        <v>Yes</v>
      </c>
      <c r="J577" t="str">
        <f t="shared" si="44"/>
        <v>Yes</v>
      </c>
      <c r="K577" t="e">
        <f>VLOOKUP(B577,'DOE Codes Lookups'!$A$3:$D$507,2,FALSE)</f>
        <v>#N/A</v>
      </c>
    </row>
    <row r="578" spans="1:11" ht="30" x14ac:dyDescent="0.25">
      <c r="A578">
        <v>577</v>
      </c>
      <c r="B578" s="71" t="s">
        <v>3129</v>
      </c>
      <c r="C578" s="55" t="str">
        <f t="shared" ref="C578:C641" si="45">CONCATENATE("(",B578,") ",D578)</f>
        <v>(MICRO117) Microsoft 365 Certified: Enterprise Administrator Expert</v>
      </c>
      <c r="D578" s="55" t="s">
        <v>3964</v>
      </c>
      <c r="E578" s="54" t="str">
        <f t="shared" ref="E578:E641" si="46">IF(H578="no","1",IF(AND(H578="Yes",I578="No",J578="No"),"3",IF(AND(H578="Yes",I578="Yes",J578="Yes"),"2",IF(AND(H578="Yes",I578="Yes",J578="No"),"5",IF(AND(H578="Yes",I578="No",J578="Yes"),"4","0")))))</f>
        <v>2</v>
      </c>
      <c r="F578">
        <v>577</v>
      </c>
      <c r="G578" s="67" t="s">
        <v>831</v>
      </c>
      <c r="H578" t="str">
        <f t="shared" ref="H578:H641" si="47">IFERROR(VLOOKUP(B578,PSICFL_2021,2,FALSE),"No")</f>
        <v>Yes</v>
      </c>
      <c r="I578" t="str">
        <f t="shared" ref="I578:I641" si="48">IFERROR(VLOOKUP(B578,PSICFL_2021,5,FALSE),"No")</f>
        <v>Yes</v>
      </c>
      <c r="J578" t="str">
        <f t="shared" ref="J578:J641" si="49">IFERROR(VLOOKUP(B578,PSICFL_2021,3,FALSE),"No")</f>
        <v>Yes</v>
      </c>
      <c r="K578" t="e">
        <f>VLOOKUP(B578,'DOE Codes Lookups'!$A$3:$D$507,2,FALSE)</f>
        <v>#N/A</v>
      </c>
    </row>
    <row r="579" spans="1:11" ht="45" x14ac:dyDescent="0.25">
      <c r="A579">
        <v>578</v>
      </c>
      <c r="B579" s="71" t="s">
        <v>3130</v>
      </c>
      <c r="C579" s="55" t="str">
        <f t="shared" si="45"/>
        <v>(MICRO118) Microsoft 365 Certified: Modern Desktop Administrator Associate</v>
      </c>
      <c r="D579" s="55" t="s">
        <v>3965</v>
      </c>
      <c r="E579" s="54" t="str">
        <f t="shared" si="46"/>
        <v>2</v>
      </c>
      <c r="F579">
        <v>578</v>
      </c>
      <c r="G579" s="67" t="s">
        <v>831</v>
      </c>
      <c r="H579" t="str">
        <f t="shared" si="47"/>
        <v>Yes</v>
      </c>
      <c r="I579" t="str">
        <f t="shared" si="48"/>
        <v>Yes</v>
      </c>
      <c r="J579" t="str">
        <f t="shared" si="49"/>
        <v>Yes</v>
      </c>
      <c r="K579" t="e">
        <f>VLOOKUP(B579,'DOE Codes Lookups'!$A$3:$D$507,2,FALSE)</f>
        <v>#N/A</v>
      </c>
    </row>
    <row r="580" spans="1:11" ht="30" x14ac:dyDescent="0.25">
      <c r="A580">
        <v>579</v>
      </c>
      <c r="B580" s="71" t="s">
        <v>3131</v>
      </c>
      <c r="C580" s="55" t="str">
        <f t="shared" si="45"/>
        <v>(MICRO119) Microsoft 365 Certified: Security Administrator Associate</v>
      </c>
      <c r="D580" s="55" t="s">
        <v>3966</v>
      </c>
      <c r="E580" s="54" t="str">
        <f t="shared" si="46"/>
        <v>2</v>
      </c>
      <c r="F580">
        <v>579</v>
      </c>
      <c r="G580" s="67" t="s">
        <v>831</v>
      </c>
      <c r="H580" t="str">
        <f t="shared" si="47"/>
        <v>Yes</v>
      </c>
      <c r="I580" t="str">
        <f t="shared" si="48"/>
        <v>Yes</v>
      </c>
      <c r="J580" t="str">
        <f t="shared" si="49"/>
        <v>Yes</v>
      </c>
      <c r="K580" t="e">
        <f>VLOOKUP(B580,'DOE Codes Lookups'!$A$3:$D$507,2,FALSE)</f>
        <v>#N/A</v>
      </c>
    </row>
    <row r="581" spans="1:11" ht="30" x14ac:dyDescent="0.25">
      <c r="A581">
        <v>580</v>
      </c>
      <c r="B581" s="71" t="s">
        <v>3132</v>
      </c>
      <c r="C581" s="55" t="str">
        <f t="shared" si="45"/>
        <v>(MICRO120) Microsoft Certified: Azure Administrator Associate</v>
      </c>
      <c r="D581" s="55" t="s">
        <v>3967</v>
      </c>
      <c r="E581" s="54" t="str">
        <f t="shared" si="46"/>
        <v>2</v>
      </c>
      <c r="F581">
        <v>580</v>
      </c>
      <c r="G581" s="67" t="s">
        <v>831</v>
      </c>
      <c r="H581" t="str">
        <f t="shared" si="47"/>
        <v>Yes</v>
      </c>
      <c r="I581" t="str">
        <f t="shared" si="48"/>
        <v>Yes</v>
      </c>
      <c r="J581" t="str">
        <f t="shared" si="49"/>
        <v>Yes</v>
      </c>
      <c r="K581" t="e">
        <f>VLOOKUP(B581,'DOE Codes Lookups'!$A$3:$D$507,2,FALSE)</f>
        <v>#N/A</v>
      </c>
    </row>
    <row r="582" spans="1:11" ht="30" x14ac:dyDescent="0.25">
      <c r="A582">
        <v>581</v>
      </c>
      <c r="B582" s="71" t="s">
        <v>3133</v>
      </c>
      <c r="C582" s="55" t="str">
        <f t="shared" si="45"/>
        <v>(MICRO121) Microsoft Certified: Azure AI Engineer Associate</v>
      </c>
      <c r="D582" s="55" t="s">
        <v>3968</v>
      </c>
      <c r="E582" s="54" t="str">
        <f t="shared" si="46"/>
        <v>2</v>
      </c>
      <c r="F582">
        <v>581</v>
      </c>
      <c r="G582" s="67" t="s">
        <v>831</v>
      </c>
      <c r="H582" t="str">
        <f t="shared" si="47"/>
        <v>Yes</v>
      </c>
      <c r="I582" t="str">
        <f t="shared" si="48"/>
        <v>Yes</v>
      </c>
      <c r="J582" t="str">
        <f t="shared" si="49"/>
        <v>Yes</v>
      </c>
      <c r="K582" t="e">
        <f>VLOOKUP(B582,'DOE Codes Lookups'!$A$3:$D$507,2,FALSE)</f>
        <v>#N/A</v>
      </c>
    </row>
    <row r="583" spans="1:11" ht="30" x14ac:dyDescent="0.25">
      <c r="A583">
        <v>582</v>
      </c>
      <c r="B583" s="71" t="s">
        <v>3134</v>
      </c>
      <c r="C583" s="55" t="str">
        <f t="shared" si="45"/>
        <v>(MICRO122) Microsoft Certified: Power Platform Developer Associate</v>
      </c>
      <c r="D583" s="55" t="s">
        <v>3969</v>
      </c>
      <c r="E583" s="54" t="str">
        <f t="shared" si="46"/>
        <v>2</v>
      </c>
      <c r="F583">
        <v>582</v>
      </c>
      <c r="G583" s="67" t="s">
        <v>831</v>
      </c>
      <c r="H583" t="str">
        <f t="shared" si="47"/>
        <v>Yes</v>
      </c>
      <c r="I583" t="str">
        <f t="shared" si="48"/>
        <v>Yes</v>
      </c>
      <c r="J583" t="str">
        <f t="shared" si="49"/>
        <v>Yes</v>
      </c>
      <c r="K583" t="e">
        <f>VLOOKUP(B583,'DOE Codes Lookups'!$A$3:$D$507,2,FALSE)</f>
        <v>#N/A</v>
      </c>
    </row>
    <row r="584" spans="1:11" ht="30" x14ac:dyDescent="0.25">
      <c r="A584">
        <v>583</v>
      </c>
      <c r="B584" s="71" t="s">
        <v>3990</v>
      </c>
      <c r="C584" s="55" t="str">
        <f t="shared" si="45"/>
        <v>(MICRO123) Microsoft 365 Certified: Fundamentals</v>
      </c>
      <c r="D584" s="55" t="s">
        <v>3991</v>
      </c>
      <c r="E584" s="54" t="str">
        <f t="shared" si="46"/>
        <v>1</v>
      </c>
      <c r="F584">
        <v>583</v>
      </c>
      <c r="G584" s="67" t="s">
        <v>831</v>
      </c>
      <c r="H584" t="str">
        <f t="shared" si="47"/>
        <v>No</v>
      </c>
      <c r="I584" t="str">
        <f t="shared" si="48"/>
        <v>No</v>
      </c>
      <c r="J584" t="str">
        <f t="shared" si="49"/>
        <v>No</v>
      </c>
      <c r="K584" t="e">
        <f>VLOOKUP(B584,'DOE Codes Lookups'!$A$3:$D$507,2,FALSE)</f>
        <v>#N/A</v>
      </c>
    </row>
    <row r="585" spans="1:11" ht="30" x14ac:dyDescent="0.25">
      <c r="A585">
        <v>584</v>
      </c>
      <c r="B585" s="71" t="s">
        <v>3992</v>
      </c>
      <c r="C585" s="55" t="str">
        <f t="shared" si="45"/>
        <v>(MICRO124) Microsoft Certified: Azure AI Fundamentals</v>
      </c>
      <c r="D585" s="55" t="s">
        <v>3993</v>
      </c>
      <c r="E585" s="54" t="str">
        <f t="shared" si="46"/>
        <v>1</v>
      </c>
      <c r="F585">
        <v>584</v>
      </c>
      <c r="G585" s="67" t="s">
        <v>831</v>
      </c>
      <c r="H585" t="str">
        <f t="shared" si="47"/>
        <v>No</v>
      </c>
      <c r="I585" t="str">
        <f t="shared" si="48"/>
        <v>No</v>
      </c>
      <c r="J585" t="str">
        <f t="shared" si="49"/>
        <v>No</v>
      </c>
      <c r="K585" t="e">
        <f>VLOOKUP(B585,'DOE Codes Lookups'!$A$3:$D$507,2,FALSE)</f>
        <v>#N/A</v>
      </c>
    </row>
    <row r="586" spans="1:11" ht="30" x14ac:dyDescent="0.25">
      <c r="A586">
        <v>585</v>
      </c>
      <c r="B586" s="71" t="s">
        <v>3994</v>
      </c>
      <c r="C586" s="55" t="str">
        <f t="shared" si="45"/>
        <v>(MICRO125) Microsoft Certified: Azure Data Fundamentals</v>
      </c>
      <c r="D586" s="55" t="s">
        <v>3995</v>
      </c>
      <c r="E586" s="54" t="str">
        <f t="shared" si="46"/>
        <v>1</v>
      </c>
      <c r="F586">
        <v>585</v>
      </c>
      <c r="G586" s="67" t="s">
        <v>831</v>
      </c>
      <c r="H586" t="str">
        <f t="shared" si="47"/>
        <v>No</v>
      </c>
      <c r="I586" t="str">
        <f t="shared" si="48"/>
        <v>No</v>
      </c>
      <c r="J586" t="str">
        <f t="shared" si="49"/>
        <v>No</v>
      </c>
      <c r="K586" t="e">
        <f>VLOOKUP(B586,'DOE Codes Lookups'!$A$3:$D$507,2,FALSE)</f>
        <v>#N/A</v>
      </c>
    </row>
    <row r="587" spans="1:11" ht="30" x14ac:dyDescent="0.25">
      <c r="A587">
        <v>586</v>
      </c>
      <c r="B587" s="71" t="s">
        <v>3996</v>
      </c>
      <c r="C587" s="55" t="str">
        <f t="shared" si="45"/>
        <v>(MICRO126) Microsoft Certified: Azure Fundamentals</v>
      </c>
      <c r="D587" s="55" t="s">
        <v>3997</v>
      </c>
      <c r="E587" s="54" t="str">
        <f t="shared" si="46"/>
        <v>1</v>
      </c>
      <c r="F587">
        <v>586</v>
      </c>
      <c r="G587" s="67" t="s">
        <v>831</v>
      </c>
      <c r="H587" t="str">
        <f t="shared" si="47"/>
        <v>No</v>
      </c>
      <c r="I587" t="str">
        <f t="shared" si="48"/>
        <v>No</v>
      </c>
      <c r="J587" t="str">
        <f t="shared" si="49"/>
        <v>No</v>
      </c>
      <c r="K587" t="e">
        <f>VLOOKUP(B587,'DOE Codes Lookups'!$A$3:$D$507,2,FALSE)</f>
        <v>#N/A</v>
      </c>
    </row>
    <row r="588" spans="1:11" ht="30" x14ac:dyDescent="0.25">
      <c r="A588">
        <v>587</v>
      </c>
      <c r="B588" s="71" t="s">
        <v>3998</v>
      </c>
      <c r="C588" s="55" t="str">
        <f t="shared" si="45"/>
        <v>(MICRO127) Microsoft Certified: Dynamics 365 Fundamentals</v>
      </c>
      <c r="D588" s="55" t="s">
        <v>3999</v>
      </c>
      <c r="E588" s="54" t="str">
        <f t="shared" si="46"/>
        <v>1</v>
      </c>
      <c r="F588">
        <v>587</v>
      </c>
      <c r="G588" s="67" t="s">
        <v>831</v>
      </c>
      <c r="H588" t="str">
        <f t="shared" si="47"/>
        <v>No</v>
      </c>
      <c r="I588" t="str">
        <f t="shared" si="48"/>
        <v>No</v>
      </c>
      <c r="J588" t="str">
        <f t="shared" si="49"/>
        <v>No</v>
      </c>
      <c r="K588" t="e">
        <f>VLOOKUP(B588,'DOE Codes Lookups'!$A$3:$D$507,2,FALSE)</f>
        <v>#N/A</v>
      </c>
    </row>
    <row r="589" spans="1:11" ht="30" x14ac:dyDescent="0.25">
      <c r="A589">
        <v>588</v>
      </c>
      <c r="B589" s="71" t="s">
        <v>4000</v>
      </c>
      <c r="C589" s="55" t="str">
        <f t="shared" si="45"/>
        <v>(MICRO128) Microsoft Certified: Power Platform Fundamentals</v>
      </c>
      <c r="D589" s="55" t="s">
        <v>4001</v>
      </c>
      <c r="E589" s="54" t="str">
        <f t="shared" si="46"/>
        <v>1</v>
      </c>
      <c r="F589">
        <v>588</v>
      </c>
      <c r="G589" s="67" t="s">
        <v>831</v>
      </c>
      <c r="H589" t="str">
        <f t="shared" si="47"/>
        <v>No</v>
      </c>
      <c r="I589" t="str">
        <f t="shared" si="48"/>
        <v>No</v>
      </c>
      <c r="J589" t="str">
        <f t="shared" si="49"/>
        <v>No</v>
      </c>
      <c r="K589" t="e">
        <f>VLOOKUP(B589,'DOE Codes Lookups'!$A$3:$D$507,2,FALSE)</f>
        <v>#N/A</v>
      </c>
    </row>
    <row r="590" spans="1:11" ht="30" x14ac:dyDescent="0.25">
      <c r="A590">
        <v>589</v>
      </c>
      <c r="B590" s="71" t="s">
        <v>3387</v>
      </c>
      <c r="C590" s="55" t="str">
        <f t="shared" si="45"/>
        <v>(MRERF001) Certified Sales Professional Certification (CSP)</v>
      </c>
      <c r="D590" s="55" t="s">
        <v>3388</v>
      </c>
      <c r="E590" s="54" t="str">
        <f t="shared" si="46"/>
        <v>1</v>
      </c>
      <c r="F590">
        <v>589</v>
      </c>
      <c r="G590" s="67" t="s">
        <v>4109</v>
      </c>
      <c r="H590" t="str">
        <f t="shared" si="47"/>
        <v>No</v>
      </c>
      <c r="I590" t="str">
        <f t="shared" si="48"/>
        <v>No</v>
      </c>
      <c r="J590" t="str">
        <f t="shared" si="49"/>
        <v>No</v>
      </c>
      <c r="K590" t="e">
        <f>VLOOKUP(B590,'DOE Codes Lookups'!$A$3:$D$507,2,FALSE)</f>
        <v>#N/A</v>
      </c>
    </row>
    <row r="591" spans="1:11" ht="30" x14ac:dyDescent="0.25">
      <c r="A591">
        <v>590</v>
      </c>
      <c r="B591" s="71" t="s">
        <v>867</v>
      </c>
      <c r="C591" s="55" t="str">
        <f t="shared" si="45"/>
        <v>(MSSCN001) MSSC Certified Production Technician (CPT)</v>
      </c>
      <c r="D591" s="55" t="s">
        <v>868</v>
      </c>
      <c r="E591" s="54" t="str">
        <f t="shared" si="46"/>
        <v>2</v>
      </c>
      <c r="F591">
        <v>590</v>
      </c>
      <c r="G591" s="67" t="s">
        <v>869</v>
      </c>
      <c r="H591" t="str">
        <f t="shared" si="47"/>
        <v>Yes</v>
      </c>
      <c r="I591" t="str">
        <f t="shared" si="48"/>
        <v>Yes</v>
      </c>
      <c r="J591" t="str">
        <f t="shared" si="49"/>
        <v>Yes</v>
      </c>
      <c r="K591" t="e">
        <f>VLOOKUP(B591,'DOE Codes Lookups'!$A$3:$D$507,2,FALSE)</f>
        <v>#N/A</v>
      </c>
    </row>
    <row r="592" spans="1:11" ht="30" x14ac:dyDescent="0.25">
      <c r="A592">
        <v>591</v>
      </c>
      <c r="B592" s="71" t="s">
        <v>870</v>
      </c>
      <c r="C592" s="55" t="str">
        <f t="shared" si="45"/>
        <v>(MSSCN002) MSSC Certified Logistics Technician (CLT)</v>
      </c>
      <c r="D592" s="55" t="s">
        <v>871</v>
      </c>
      <c r="E592" s="54" t="str">
        <f t="shared" si="46"/>
        <v>2</v>
      </c>
      <c r="F592">
        <v>591</v>
      </c>
      <c r="G592" s="67" t="s">
        <v>869</v>
      </c>
      <c r="H592" t="str">
        <f t="shared" si="47"/>
        <v>Yes</v>
      </c>
      <c r="I592" t="str">
        <f t="shared" si="48"/>
        <v>Yes</v>
      </c>
      <c r="J592" t="str">
        <f t="shared" si="49"/>
        <v>Yes</v>
      </c>
      <c r="K592" t="e">
        <f>VLOOKUP(B592,'DOE Codes Lookups'!$A$3:$D$507,2,FALSE)</f>
        <v>#N/A</v>
      </c>
    </row>
    <row r="593" spans="1:11" ht="30" x14ac:dyDescent="0.25">
      <c r="A593">
        <v>592</v>
      </c>
      <c r="B593" s="71" t="s">
        <v>3511</v>
      </c>
      <c r="C593" s="55" t="str">
        <f t="shared" si="45"/>
        <v>(MSSCN006) MSSC Instructor Certification</v>
      </c>
      <c r="D593" s="55" t="s">
        <v>3512</v>
      </c>
      <c r="E593" s="54" t="str">
        <f t="shared" si="46"/>
        <v>1</v>
      </c>
      <c r="F593">
        <v>592</v>
      </c>
      <c r="G593" s="67" t="s">
        <v>869</v>
      </c>
      <c r="H593" t="str">
        <f t="shared" si="47"/>
        <v>No</v>
      </c>
      <c r="I593" t="str">
        <f t="shared" si="48"/>
        <v>No</v>
      </c>
      <c r="J593" t="str">
        <f t="shared" si="49"/>
        <v>No</v>
      </c>
      <c r="K593" t="e">
        <f>VLOOKUP(B593,'DOE Codes Lookups'!$A$3:$D$507,2,FALSE)</f>
        <v>#N/A</v>
      </c>
    </row>
    <row r="594" spans="1:11" ht="30" x14ac:dyDescent="0.25">
      <c r="A594">
        <v>593</v>
      </c>
      <c r="B594" s="71" t="s">
        <v>872</v>
      </c>
      <c r="C594" s="55" t="str">
        <f t="shared" si="45"/>
        <v>(NACFS001) Modeling &amp; Simulation (M&amp;S) Certification</v>
      </c>
      <c r="D594" s="55" t="s">
        <v>873</v>
      </c>
      <c r="E594" s="54" t="str">
        <f t="shared" si="46"/>
        <v>1</v>
      </c>
      <c r="F594">
        <v>593</v>
      </c>
      <c r="G594" s="67" t="s">
        <v>874</v>
      </c>
      <c r="H594" t="str">
        <f t="shared" si="47"/>
        <v>No</v>
      </c>
      <c r="I594" t="str">
        <f t="shared" si="48"/>
        <v>No</v>
      </c>
      <c r="J594" t="str">
        <f t="shared" si="49"/>
        <v>No</v>
      </c>
      <c r="K594" t="e">
        <f>VLOOKUP(B594,'DOE Codes Lookups'!$A$3:$D$507,2,FALSE)</f>
        <v>#N/A</v>
      </c>
    </row>
    <row r="595" spans="1:11" ht="30" x14ac:dyDescent="0.25">
      <c r="A595">
        <v>594</v>
      </c>
      <c r="B595" s="71" t="s">
        <v>3389</v>
      </c>
      <c r="C595" s="55" t="str">
        <f t="shared" si="45"/>
        <v>(NACLS001) Certified Medical and Clinical Laboratory Technologists</v>
      </c>
      <c r="D595" s="55" t="s">
        <v>3390</v>
      </c>
      <c r="E595" s="54" t="str">
        <f t="shared" si="46"/>
        <v>1</v>
      </c>
      <c r="F595">
        <v>594</v>
      </c>
      <c r="G595" s="67" t="s">
        <v>4111</v>
      </c>
      <c r="H595" t="str">
        <f t="shared" si="47"/>
        <v>No</v>
      </c>
      <c r="I595" t="str">
        <f t="shared" si="48"/>
        <v>No</v>
      </c>
      <c r="J595" t="str">
        <f t="shared" si="49"/>
        <v>No</v>
      </c>
      <c r="K595" t="e">
        <f>VLOOKUP(B595,'DOE Codes Lookups'!$A$3:$D$507,2,FALSE)</f>
        <v>#N/A</v>
      </c>
    </row>
    <row r="596" spans="1:11" ht="30" x14ac:dyDescent="0.25">
      <c r="A596">
        <v>595</v>
      </c>
      <c r="B596" s="71" t="s">
        <v>3391</v>
      </c>
      <c r="C596" s="55" t="str">
        <f t="shared" si="45"/>
        <v>(NACSE001) Senior Network Specialist</v>
      </c>
      <c r="D596" s="55" t="s">
        <v>3392</v>
      </c>
      <c r="E596" s="54" t="str">
        <f t="shared" si="46"/>
        <v>1</v>
      </c>
      <c r="F596">
        <v>595</v>
      </c>
      <c r="G596" s="67" t="s">
        <v>4113</v>
      </c>
      <c r="H596" t="str">
        <f t="shared" si="47"/>
        <v>No</v>
      </c>
      <c r="I596" t="str">
        <f t="shared" si="48"/>
        <v>No</v>
      </c>
      <c r="J596" t="str">
        <f t="shared" si="49"/>
        <v>No</v>
      </c>
      <c r="K596" t="e">
        <f>VLOOKUP(B596,'DOE Codes Lookups'!$A$3:$D$507,2,FALSE)</f>
        <v>#N/A</v>
      </c>
    </row>
    <row r="597" spans="1:11" ht="30" x14ac:dyDescent="0.25">
      <c r="A597">
        <v>596</v>
      </c>
      <c r="B597" s="71" t="s">
        <v>3393</v>
      </c>
      <c r="C597" s="55" t="str">
        <f t="shared" si="45"/>
        <v>(NAEMD001) Emergency Medical Dispatcher</v>
      </c>
      <c r="D597" s="55" t="s">
        <v>409</v>
      </c>
      <c r="E597" s="54" t="str">
        <f t="shared" si="46"/>
        <v>1</v>
      </c>
      <c r="F597">
        <v>596</v>
      </c>
      <c r="G597" s="67" t="s">
        <v>4115</v>
      </c>
      <c r="H597" t="str">
        <f t="shared" si="47"/>
        <v>No</v>
      </c>
      <c r="I597" t="str">
        <f t="shared" si="48"/>
        <v>No</v>
      </c>
      <c r="J597" t="str">
        <f t="shared" si="49"/>
        <v>No</v>
      </c>
      <c r="K597" t="e">
        <f>VLOOKUP(B597,'DOE Codes Lookups'!$A$3:$D$507,2,FALSE)</f>
        <v>#N/A</v>
      </c>
    </row>
    <row r="598" spans="1:11" ht="30" x14ac:dyDescent="0.25">
      <c r="A598">
        <v>597</v>
      </c>
      <c r="B598" s="71" t="s">
        <v>3394</v>
      </c>
      <c r="C598" s="55" t="str">
        <f t="shared" si="45"/>
        <v>(NAOLA001) Advanced Paralegal Certification</v>
      </c>
      <c r="D598" s="55" t="s">
        <v>3395</v>
      </c>
      <c r="E598" s="54" t="str">
        <f t="shared" si="46"/>
        <v>1</v>
      </c>
      <c r="F598">
        <v>597</v>
      </c>
      <c r="G598" s="67" t="s">
        <v>4117</v>
      </c>
      <c r="H598" t="str">
        <f t="shared" si="47"/>
        <v>No</v>
      </c>
      <c r="I598" t="str">
        <f t="shared" si="48"/>
        <v>No</v>
      </c>
      <c r="J598" t="str">
        <f t="shared" si="49"/>
        <v>No</v>
      </c>
      <c r="K598" t="e">
        <f>VLOOKUP(B598,'DOE Codes Lookups'!$A$3:$D$507,2,FALSE)</f>
        <v>#N/A</v>
      </c>
    </row>
    <row r="599" spans="1:11" ht="45" x14ac:dyDescent="0.25">
      <c r="A599">
        <v>598</v>
      </c>
      <c r="B599" s="71" t="s">
        <v>3396</v>
      </c>
      <c r="C599" s="55" t="str">
        <f t="shared" si="45"/>
        <v>(NAOLA002) Certified Paralegal/Certified Legal Assistant (CP/CLA)</v>
      </c>
      <c r="D599" s="55" t="s">
        <v>3397</v>
      </c>
      <c r="E599" s="54" t="str">
        <f t="shared" si="46"/>
        <v>1</v>
      </c>
      <c r="F599">
        <v>598</v>
      </c>
      <c r="G599" s="67" t="s">
        <v>4117</v>
      </c>
      <c r="H599" t="str">
        <f t="shared" si="47"/>
        <v>No</v>
      </c>
      <c r="I599" t="str">
        <f t="shared" si="48"/>
        <v>No</v>
      </c>
      <c r="J599" t="str">
        <f t="shared" si="49"/>
        <v>No</v>
      </c>
      <c r="K599" t="e">
        <f>VLOOKUP(B599,'DOE Codes Lookups'!$A$3:$D$507,2,FALSE)</f>
        <v>#N/A</v>
      </c>
    </row>
    <row r="600" spans="1:11" ht="30" x14ac:dyDescent="0.25">
      <c r="A600">
        <v>599</v>
      </c>
      <c r="B600" s="71" t="s">
        <v>3398</v>
      </c>
      <c r="C600" s="55" t="str">
        <f t="shared" si="45"/>
        <v>(NAOPS001) Certified Temporary-Staffing Specialist (CTS)</v>
      </c>
      <c r="D600" s="55" t="s">
        <v>3399</v>
      </c>
      <c r="E600" s="54" t="str">
        <f t="shared" si="46"/>
        <v>1</v>
      </c>
      <c r="F600">
        <v>599</v>
      </c>
      <c r="G600" s="67" t="s">
        <v>4119</v>
      </c>
      <c r="H600" t="str">
        <f t="shared" si="47"/>
        <v>No</v>
      </c>
      <c r="I600" t="str">
        <f t="shared" si="48"/>
        <v>No</v>
      </c>
      <c r="J600" t="str">
        <f t="shared" si="49"/>
        <v>No</v>
      </c>
      <c r="K600" t="e">
        <f>VLOOKUP(B600,'DOE Codes Lookups'!$A$3:$D$507,2,FALSE)</f>
        <v>#N/A</v>
      </c>
    </row>
    <row r="601" spans="1:11" ht="30" x14ac:dyDescent="0.25">
      <c r="A601">
        <v>600</v>
      </c>
      <c r="B601" s="71" t="s">
        <v>875</v>
      </c>
      <c r="C601" s="55" t="str">
        <f t="shared" si="45"/>
        <v>(NASME001) NASM Certified Personal Trainer (CPT)</v>
      </c>
      <c r="D601" s="55" t="s">
        <v>876</v>
      </c>
      <c r="E601" s="54" t="str">
        <f t="shared" si="46"/>
        <v>4</v>
      </c>
      <c r="F601">
        <v>600</v>
      </c>
      <c r="G601" s="67" t="s">
        <v>877</v>
      </c>
      <c r="H601" t="str">
        <f t="shared" si="47"/>
        <v>Yes</v>
      </c>
      <c r="I601" t="str">
        <f t="shared" si="48"/>
        <v>No</v>
      </c>
      <c r="J601" t="str">
        <f t="shared" si="49"/>
        <v>Yes</v>
      </c>
      <c r="K601" t="e">
        <f>VLOOKUP(B601,'DOE Codes Lookups'!$A$3:$D$507,2,FALSE)</f>
        <v>#N/A</v>
      </c>
    </row>
    <row r="602" spans="1:11" ht="30" x14ac:dyDescent="0.25">
      <c r="A602">
        <v>601</v>
      </c>
      <c r="B602" s="71" t="s">
        <v>3400</v>
      </c>
      <c r="C602" s="55" t="str">
        <f t="shared" si="45"/>
        <v>(NATAR001) Residential Accredited Appraiser (RAA)</v>
      </c>
      <c r="D602" s="55" t="s">
        <v>3401</v>
      </c>
      <c r="E602" s="54" t="str">
        <f t="shared" si="46"/>
        <v>1</v>
      </c>
      <c r="F602">
        <v>601</v>
      </c>
      <c r="G602" s="67" t="s">
        <v>4121</v>
      </c>
      <c r="H602" t="str">
        <f t="shared" si="47"/>
        <v>No</v>
      </c>
      <c r="I602" t="str">
        <f t="shared" si="48"/>
        <v>No</v>
      </c>
      <c r="J602" t="str">
        <f t="shared" si="49"/>
        <v>No</v>
      </c>
      <c r="K602" t="e">
        <f>VLOOKUP(B602,'DOE Codes Lookups'!$A$3:$D$507,2,FALSE)</f>
        <v>#N/A</v>
      </c>
    </row>
    <row r="603" spans="1:11" ht="30" x14ac:dyDescent="0.25">
      <c r="A603">
        <v>602</v>
      </c>
      <c r="B603" s="71" t="s">
        <v>878</v>
      </c>
      <c r="C603" s="55" t="str">
        <f t="shared" si="45"/>
        <v>(NATEX001) Air Conditioning Service Technician</v>
      </c>
      <c r="D603" s="55" t="s">
        <v>879</v>
      </c>
      <c r="E603" s="54" t="str">
        <f t="shared" si="46"/>
        <v>2</v>
      </c>
      <c r="F603">
        <v>602</v>
      </c>
      <c r="G603" s="67" t="s">
        <v>880</v>
      </c>
      <c r="H603" t="str">
        <f t="shared" si="47"/>
        <v>Yes</v>
      </c>
      <c r="I603" t="str">
        <f t="shared" si="48"/>
        <v>Yes</v>
      </c>
      <c r="J603" t="str">
        <f t="shared" si="49"/>
        <v>Yes</v>
      </c>
      <c r="K603" t="e">
        <f>VLOOKUP(B603,'DOE Codes Lookups'!$A$3:$D$507,2,FALSE)</f>
        <v>#N/A</v>
      </c>
    </row>
    <row r="604" spans="1:11" ht="30" x14ac:dyDescent="0.25">
      <c r="A604">
        <v>603</v>
      </c>
      <c r="B604" s="71" t="s">
        <v>881</v>
      </c>
      <c r="C604" s="55" t="str">
        <f t="shared" si="45"/>
        <v>(NATEX002) Air Conditioning Installation Specialization</v>
      </c>
      <c r="D604" s="55" t="s">
        <v>882</v>
      </c>
      <c r="E604" s="54" t="str">
        <f t="shared" si="46"/>
        <v>2</v>
      </c>
      <c r="F604">
        <v>603</v>
      </c>
      <c r="G604" s="67" t="s">
        <v>880</v>
      </c>
      <c r="H604" t="str">
        <f t="shared" si="47"/>
        <v>Yes</v>
      </c>
      <c r="I604" t="str">
        <f t="shared" si="48"/>
        <v>Yes</v>
      </c>
      <c r="J604" t="str">
        <f t="shared" si="49"/>
        <v>Yes</v>
      </c>
      <c r="K604" t="e">
        <f>VLOOKUP(B604,'DOE Codes Lookups'!$A$3:$D$507,2,FALSE)</f>
        <v>#N/A</v>
      </c>
    </row>
    <row r="605" spans="1:11" ht="30" x14ac:dyDescent="0.25">
      <c r="A605">
        <v>604</v>
      </c>
      <c r="B605" s="71" t="s">
        <v>883</v>
      </c>
      <c r="C605" s="55" t="str">
        <f t="shared" si="45"/>
        <v>(NATEX003) Air to Air Heat Pump Installation Technician</v>
      </c>
      <c r="D605" s="55" t="s">
        <v>884</v>
      </c>
      <c r="E605" s="54" t="str">
        <f t="shared" si="46"/>
        <v>2</v>
      </c>
      <c r="F605">
        <v>604</v>
      </c>
      <c r="G605" s="67" t="s">
        <v>880</v>
      </c>
      <c r="H605" t="str">
        <f t="shared" si="47"/>
        <v>Yes</v>
      </c>
      <c r="I605" t="str">
        <f t="shared" si="48"/>
        <v>Yes</v>
      </c>
      <c r="J605" t="str">
        <f t="shared" si="49"/>
        <v>Yes</v>
      </c>
      <c r="K605" t="e">
        <f>VLOOKUP(B605,'DOE Codes Lookups'!$A$3:$D$507,2,FALSE)</f>
        <v>#N/A</v>
      </c>
    </row>
    <row r="606" spans="1:11" ht="30" x14ac:dyDescent="0.25">
      <c r="A606">
        <v>605</v>
      </c>
      <c r="B606" s="71" t="s">
        <v>885</v>
      </c>
      <c r="C606" s="55" t="str">
        <f t="shared" si="45"/>
        <v>(NATEX004) Air to Air Heat Pump Service Technician</v>
      </c>
      <c r="D606" s="55" t="s">
        <v>886</v>
      </c>
      <c r="E606" s="54" t="str">
        <f t="shared" si="46"/>
        <v>2</v>
      </c>
      <c r="F606">
        <v>605</v>
      </c>
      <c r="G606" s="67" t="s">
        <v>880</v>
      </c>
      <c r="H606" t="str">
        <f t="shared" si="47"/>
        <v>Yes</v>
      </c>
      <c r="I606" t="str">
        <f t="shared" si="48"/>
        <v>Yes</v>
      </c>
      <c r="J606" t="str">
        <f t="shared" si="49"/>
        <v>Yes</v>
      </c>
      <c r="K606" t="e">
        <f>VLOOKUP(B606,'DOE Codes Lookups'!$A$3:$D$507,2,FALSE)</f>
        <v>#N/A</v>
      </c>
    </row>
    <row r="607" spans="1:11" ht="30" x14ac:dyDescent="0.25">
      <c r="A607">
        <v>606</v>
      </c>
      <c r="B607" s="71" t="s">
        <v>887</v>
      </c>
      <c r="C607" s="55" t="str">
        <f t="shared" si="45"/>
        <v>(NATHA002) Certified EKG Technician (CET)</v>
      </c>
      <c r="D607" s="55" t="s">
        <v>888</v>
      </c>
      <c r="E607" s="54" t="str">
        <f t="shared" si="46"/>
        <v>2</v>
      </c>
      <c r="F607">
        <v>606</v>
      </c>
      <c r="G607" s="67" t="s">
        <v>889</v>
      </c>
      <c r="H607" t="str">
        <f t="shared" si="47"/>
        <v>Yes</v>
      </c>
      <c r="I607" t="str">
        <f t="shared" si="48"/>
        <v>Yes</v>
      </c>
      <c r="J607" t="str">
        <f t="shared" si="49"/>
        <v>Yes</v>
      </c>
      <c r="K607" t="e">
        <f>VLOOKUP(B607,'DOE Codes Lookups'!$A$3:$D$507,2,FALSE)</f>
        <v>#N/A</v>
      </c>
    </row>
    <row r="608" spans="1:11" ht="30" x14ac:dyDescent="0.25">
      <c r="A608">
        <v>607</v>
      </c>
      <c r="B608" s="71" t="s">
        <v>890</v>
      </c>
      <c r="C608" s="55" t="str">
        <f t="shared" si="45"/>
        <v>(NATHA003) Certified Medical Administrative Assistant (CMAA)</v>
      </c>
      <c r="D608" s="55" t="s">
        <v>891</v>
      </c>
      <c r="E608" s="54" t="str">
        <f t="shared" si="46"/>
        <v>2</v>
      </c>
      <c r="F608">
        <v>607</v>
      </c>
      <c r="G608" s="67" t="s">
        <v>889</v>
      </c>
      <c r="H608" t="str">
        <f t="shared" si="47"/>
        <v>Yes</v>
      </c>
      <c r="I608" t="str">
        <f t="shared" si="48"/>
        <v>Yes</v>
      </c>
      <c r="J608" t="str">
        <f t="shared" si="49"/>
        <v>Yes</v>
      </c>
      <c r="K608" t="e">
        <f>VLOOKUP(B608,'DOE Codes Lookups'!$A$3:$D$507,2,FALSE)</f>
        <v>#N/A</v>
      </c>
    </row>
    <row r="609" spans="1:11" ht="30" x14ac:dyDescent="0.25">
      <c r="A609">
        <v>608</v>
      </c>
      <c r="B609" s="71" t="s">
        <v>892</v>
      </c>
      <c r="C609" s="55" t="str">
        <f t="shared" si="45"/>
        <v>(NATHA006) Certified Patient Care Technician (CPCT)</v>
      </c>
      <c r="D609" s="55" t="s">
        <v>893</v>
      </c>
      <c r="E609" s="54" t="str">
        <f t="shared" si="46"/>
        <v>2</v>
      </c>
      <c r="F609">
        <v>608</v>
      </c>
      <c r="G609" s="67" t="s">
        <v>889</v>
      </c>
      <c r="H609" t="str">
        <f t="shared" si="47"/>
        <v>Yes</v>
      </c>
      <c r="I609" t="str">
        <f t="shared" si="48"/>
        <v>Yes</v>
      </c>
      <c r="J609" t="str">
        <f t="shared" si="49"/>
        <v>Yes</v>
      </c>
      <c r="K609" t="e">
        <f>VLOOKUP(B609,'DOE Codes Lookups'!$A$3:$D$507,2,FALSE)</f>
        <v>#N/A</v>
      </c>
    </row>
    <row r="610" spans="1:11" ht="30" x14ac:dyDescent="0.25">
      <c r="A610">
        <v>609</v>
      </c>
      <c r="B610" s="71" t="s">
        <v>894</v>
      </c>
      <c r="C610" s="55" t="str">
        <f t="shared" si="45"/>
        <v>(NATHA007) Certified Phlebotomy Technician (CPT)</v>
      </c>
      <c r="D610" s="55" t="s">
        <v>895</v>
      </c>
      <c r="E610" s="54" t="str">
        <f t="shared" si="46"/>
        <v>1</v>
      </c>
      <c r="F610">
        <v>609</v>
      </c>
      <c r="G610" s="67" t="s">
        <v>889</v>
      </c>
      <c r="H610" t="str">
        <f t="shared" si="47"/>
        <v>No</v>
      </c>
      <c r="I610" t="str">
        <f t="shared" si="48"/>
        <v>No</v>
      </c>
      <c r="J610" t="str">
        <f t="shared" si="49"/>
        <v>No</v>
      </c>
      <c r="K610" t="e">
        <f>VLOOKUP(B610,'DOE Codes Lookups'!$A$3:$D$507,2,FALSE)</f>
        <v>#N/A</v>
      </c>
    </row>
    <row r="611" spans="1:11" ht="30" x14ac:dyDescent="0.25">
      <c r="A611">
        <v>610</v>
      </c>
      <c r="B611" s="71" t="s">
        <v>896</v>
      </c>
      <c r="C611" s="55" t="str">
        <f t="shared" si="45"/>
        <v>(NATHA008) Certified Billing &amp; Coding Specialist (CBCS)</v>
      </c>
      <c r="D611" s="55" t="s">
        <v>897</v>
      </c>
      <c r="E611" s="54" t="str">
        <f t="shared" si="46"/>
        <v>2</v>
      </c>
      <c r="F611">
        <v>610</v>
      </c>
      <c r="G611" s="67" t="s">
        <v>889</v>
      </c>
      <c r="H611" t="str">
        <f t="shared" si="47"/>
        <v>Yes</v>
      </c>
      <c r="I611" t="str">
        <f t="shared" si="48"/>
        <v>Yes</v>
      </c>
      <c r="J611" t="str">
        <f t="shared" si="49"/>
        <v>Yes</v>
      </c>
      <c r="K611" t="e">
        <f>VLOOKUP(B611,'DOE Codes Lookups'!$A$3:$D$507,2,FALSE)</f>
        <v>#N/A</v>
      </c>
    </row>
    <row r="612" spans="1:11" ht="30" x14ac:dyDescent="0.25">
      <c r="A612">
        <v>611</v>
      </c>
      <c r="B612" s="71" t="s">
        <v>898</v>
      </c>
      <c r="C612" s="55" t="str">
        <f t="shared" si="45"/>
        <v>(NATHA009) Certified Clinical Medical Assistant (CCMA)</v>
      </c>
      <c r="D612" s="55" t="s">
        <v>899</v>
      </c>
      <c r="E612" s="54" t="str">
        <f t="shared" si="46"/>
        <v>2</v>
      </c>
      <c r="F612">
        <v>611</v>
      </c>
      <c r="G612" s="67" t="s">
        <v>889</v>
      </c>
      <c r="H612" t="str">
        <f t="shared" si="47"/>
        <v>Yes</v>
      </c>
      <c r="I612" t="str">
        <f t="shared" si="48"/>
        <v>Yes</v>
      </c>
      <c r="J612" t="str">
        <f t="shared" si="49"/>
        <v>Yes</v>
      </c>
      <c r="K612" t="e">
        <f>VLOOKUP(B612,'DOE Codes Lookups'!$A$3:$D$507,2,FALSE)</f>
        <v>#N/A</v>
      </c>
    </row>
    <row r="613" spans="1:11" ht="30" x14ac:dyDescent="0.25">
      <c r="A613">
        <v>612</v>
      </c>
      <c r="B613" s="71" t="s">
        <v>900</v>
      </c>
      <c r="C613" s="55" t="str">
        <f t="shared" si="45"/>
        <v>(NATHA010) Certified Pharmacy Technician (CPhT)</v>
      </c>
      <c r="D613" s="55" t="s">
        <v>901</v>
      </c>
      <c r="E613" s="54" t="str">
        <f t="shared" si="46"/>
        <v>2</v>
      </c>
      <c r="F613">
        <v>612</v>
      </c>
      <c r="G613" s="67" t="s">
        <v>889</v>
      </c>
      <c r="H613" t="str">
        <f t="shared" si="47"/>
        <v>Yes</v>
      </c>
      <c r="I613" t="str">
        <f t="shared" si="48"/>
        <v>Yes</v>
      </c>
      <c r="J613" t="str">
        <f t="shared" si="49"/>
        <v>Yes</v>
      </c>
      <c r="K613" t="e">
        <f>VLOOKUP(B613,'DOE Codes Lookups'!$A$3:$D$507,2,FALSE)</f>
        <v>#N/A</v>
      </c>
    </row>
    <row r="614" spans="1:11" ht="30" x14ac:dyDescent="0.25">
      <c r="A614">
        <v>613</v>
      </c>
      <c r="B614" s="71" t="s">
        <v>902</v>
      </c>
      <c r="C614" s="55" t="str">
        <f t="shared" si="45"/>
        <v>(NATHA011) Certified Electronic Health Record Specialist (CEHRS)</v>
      </c>
      <c r="D614" s="55" t="s">
        <v>903</v>
      </c>
      <c r="E614" s="54" t="str">
        <f t="shared" si="46"/>
        <v>4</v>
      </c>
      <c r="F614">
        <v>613</v>
      </c>
      <c r="G614" s="67" t="s">
        <v>889</v>
      </c>
      <c r="H614" t="str">
        <f t="shared" si="47"/>
        <v>Yes</v>
      </c>
      <c r="I614" t="str">
        <f t="shared" si="48"/>
        <v>No</v>
      </c>
      <c r="J614" t="str">
        <f t="shared" si="49"/>
        <v>Yes</v>
      </c>
      <c r="K614" t="e">
        <f>VLOOKUP(B614,'DOE Codes Lookups'!$A$3:$D$507,2,FALSE)</f>
        <v>#N/A</v>
      </c>
    </row>
    <row r="615" spans="1:11" x14ac:dyDescent="0.25">
      <c r="A615">
        <v>614</v>
      </c>
      <c r="B615" s="71" t="s">
        <v>3402</v>
      </c>
      <c r="C615" s="55" t="str">
        <f t="shared" si="45"/>
        <v>(NATPB001) Pork Quality Assurance</v>
      </c>
      <c r="D615" s="55" t="s">
        <v>3403</v>
      </c>
      <c r="E615" s="54" t="str">
        <f t="shared" si="46"/>
        <v>1</v>
      </c>
      <c r="F615">
        <v>614</v>
      </c>
      <c r="G615" s="67" t="s">
        <v>4123</v>
      </c>
      <c r="H615" t="str">
        <f t="shared" si="47"/>
        <v>No</v>
      </c>
      <c r="I615" t="str">
        <f t="shared" si="48"/>
        <v>No</v>
      </c>
      <c r="J615" t="str">
        <f t="shared" si="49"/>
        <v>No</v>
      </c>
      <c r="K615" t="e">
        <f>VLOOKUP(B615,'DOE Codes Lookups'!$A$3:$D$507,2,FALSE)</f>
        <v>#N/A</v>
      </c>
    </row>
    <row r="616" spans="1:11" ht="30" x14ac:dyDescent="0.25">
      <c r="A616">
        <v>615</v>
      </c>
      <c r="B616" s="71" t="s">
        <v>3575</v>
      </c>
      <c r="C616" s="55" t="str">
        <f t="shared" si="45"/>
        <v>(NBCEP001) Photovoltaic (PV) Entry Level Certificate of Knowledge</v>
      </c>
      <c r="D616" s="55" t="s">
        <v>3576</v>
      </c>
      <c r="E616" s="54" t="str">
        <f t="shared" si="46"/>
        <v>1</v>
      </c>
      <c r="F616">
        <v>615</v>
      </c>
      <c r="G616" s="67" t="s">
        <v>4212</v>
      </c>
      <c r="H616" t="str">
        <f t="shared" si="47"/>
        <v>No</v>
      </c>
      <c r="I616" t="str">
        <f t="shared" si="48"/>
        <v>No</v>
      </c>
      <c r="J616" t="str">
        <f t="shared" si="49"/>
        <v>No</v>
      </c>
      <c r="K616" t="e">
        <f>VLOOKUP(B616,'DOE Codes Lookups'!$A$3:$D$507,2,FALSE)</f>
        <v>#N/A</v>
      </c>
    </row>
    <row r="617" spans="1:11" x14ac:dyDescent="0.25">
      <c r="A617">
        <v>616</v>
      </c>
      <c r="B617" s="71" t="s">
        <v>3748</v>
      </c>
      <c r="C617" s="55" t="str">
        <f t="shared" si="45"/>
        <v>(NBCEP002) PV Installer Certification</v>
      </c>
      <c r="D617" s="55" t="s">
        <v>3749</v>
      </c>
      <c r="E617" s="54" t="str">
        <f t="shared" si="46"/>
        <v>1</v>
      </c>
      <c r="F617">
        <v>616</v>
      </c>
      <c r="G617" s="67" t="s">
        <v>4212</v>
      </c>
      <c r="H617" t="str">
        <f t="shared" si="47"/>
        <v>No</v>
      </c>
      <c r="I617" t="str">
        <f t="shared" si="48"/>
        <v>No</v>
      </c>
      <c r="J617" t="str">
        <f t="shared" si="49"/>
        <v>No</v>
      </c>
      <c r="K617" t="e">
        <f>VLOOKUP(B617,'DOE Codes Lookups'!$A$3:$D$507,2,FALSE)</f>
        <v>#N/A</v>
      </c>
    </row>
    <row r="618" spans="1:11" ht="30" x14ac:dyDescent="0.25">
      <c r="A618">
        <v>617</v>
      </c>
      <c r="B618" s="71" t="s">
        <v>904</v>
      </c>
      <c r="C618" s="55" t="str">
        <f t="shared" si="45"/>
        <v>(NBCHT001) Colon Hydrotherapy Certification Exam</v>
      </c>
      <c r="D618" s="55" t="s">
        <v>905</v>
      </c>
      <c r="E618" s="54" t="str">
        <f t="shared" si="46"/>
        <v>1</v>
      </c>
      <c r="F618">
        <v>617</v>
      </c>
      <c r="G618" s="67" t="s">
        <v>906</v>
      </c>
      <c r="H618" t="str">
        <f t="shared" si="47"/>
        <v>No</v>
      </c>
      <c r="I618" t="str">
        <f t="shared" si="48"/>
        <v>No</v>
      </c>
      <c r="J618" t="str">
        <f t="shared" si="49"/>
        <v>No</v>
      </c>
      <c r="K618" t="e">
        <f>VLOOKUP(B618,'DOE Codes Lookups'!$A$3:$D$507,2,FALSE)</f>
        <v>#N/A</v>
      </c>
    </row>
    <row r="619" spans="1:11" ht="30" x14ac:dyDescent="0.25">
      <c r="A619">
        <v>618</v>
      </c>
      <c r="B619" s="71" t="s">
        <v>907</v>
      </c>
      <c r="C619" s="55" t="str">
        <f t="shared" si="45"/>
        <v>(NBCOT001) Orthopaedic Technologist Certified (OTC)</v>
      </c>
      <c r="D619" s="55" t="s">
        <v>908</v>
      </c>
      <c r="E619" s="54" t="str">
        <f t="shared" si="46"/>
        <v>2</v>
      </c>
      <c r="F619">
        <v>618</v>
      </c>
      <c r="G619" s="67" t="s">
        <v>909</v>
      </c>
      <c r="H619" t="str">
        <f t="shared" si="47"/>
        <v>Yes</v>
      </c>
      <c r="I619" t="str">
        <f t="shared" si="48"/>
        <v>Yes</v>
      </c>
      <c r="J619" t="str">
        <f t="shared" si="49"/>
        <v>Yes</v>
      </c>
      <c r="K619" t="e">
        <f>VLOOKUP(B619,'DOE Codes Lookups'!$A$3:$D$507,2,FALSE)</f>
        <v>#N/A</v>
      </c>
    </row>
    <row r="620" spans="1:11" ht="30" x14ac:dyDescent="0.25">
      <c r="A620">
        <v>619</v>
      </c>
      <c r="B620" s="71" t="s">
        <v>3404</v>
      </c>
      <c r="C620" s="55" t="str">
        <f t="shared" si="45"/>
        <v>(NBFAA001) Alarm Certified Technician (Fire Alarm/ Advanced)</v>
      </c>
      <c r="D620" s="55" t="s">
        <v>3405</v>
      </c>
      <c r="E620" s="54" t="str">
        <f t="shared" si="46"/>
        <v>1</v>
      </c>
      <c r="F620">
        <v>619</v>
      </c>
      <c r="G620" s="67" t="s">
        <v>4125</v>
      </c>
      <c r="H620" t="str">
        <f t="shared" si="47"/>
        <v>No</v>
      </c>
      <c r="I620" t="str">
        <f t="shared" si="48"/>
        <v>No</v>
      </c>
      <c r="J620" t="str">
        <f t="shared" si="49"/>
        <v>No</v>
      </c>
      <c r="K620" t="e">
        <f>VLOOKUP(B620,'DOE Codes Lookups'!$A$3:$D$507,2,FALSE)</f>
        <v>#N/A</v>
      </c>
    </row>
    <row r="621" spans="1:11" ht="30" x14ac:dyDescent="0.25">
      <c r="A621">
        <v>620</v>
      </c>
      <c r="B621" s="71" t="s">
        <v>910</v>
      </c>
      <c r="C621" s="55" t="str">
        <f t="shared" si="45"/>
        <v>(NBFOT001) Certified Occupational Therapy Assistant</v>
      </c>
      <c r="D621" s="55" t="s">
        <v>911</v>
      </c>
      <c r="E621" s="54" t="str">
        <f t="shared" si="46"/>
        <v>4</v>
      </c>
      <c r="F621">
        <v>620</v>
      </c>
      <c r="G621" s="67" t="s">
        <v>912</v>
      </c>
      <c r="H621" t="str">
        <f t="shared" si="47"/>
        <v>Yes</v>
      </c>
      <c r="I621" t="str">
        <f t="shared" si="48"/>
        <v>No</v>
      </c>
      <c r="J621" t="str">
        <f t="shared" si="49"/>
        <v>Yes</v>
      </c>
      <c r="K621" t="e">
        <f>VLOOKUP(B621,'DOE Codes Lookups'!$A$3:$D$507,2,FALSE)</f>
        <v>#N/A</v>
      </c>
    </row>
    <row r="622" spans="1:11" ht="30" x14ac:dyDescent="0.25">
      <c r="A622">
        <v>621</v>
      </c>
      <c r="B622" s="71" t="s">
        <v>913</v>
      </c>
      <c r="C622" s="55" t="str">
        <f t="shared" si="45"/>
        <v>(NBFRC001) Certified Respiratory Therapist (CRT)</v>
      </c>
      <c r="D622" s="55" t="s">
        <v>914</v>
      </c>
      <c r="E622" s="54" t="str">
        <f t="shared" si="46"/>
        <v>4</v>
      </c>
      <c r="F622">
        <v>621</v>
      </c>
      <c r="G622" s="67" t="s">
        <v>915</v>
      </c>
      <c r="H622" t="str">
        <f t="shared" si="47"/>
        <v>Yes</v>
      </c>
      <c r="I622" t="str">
        <f t="shared" si="48"/>
        <v>No</v>
      </c>
      <c r="J622" t="str">
        <f t="shared" si="49"/>
        <v>Yes</v>
      </c>
      <c r="K622" t="e">
        <f>VLOOKUP(B622,'DOE Codes Lookups'!$A$3:$D$507,2,FALSE)</f>
        <v>#N/A</v>
      </c>
    </row>
    <row r="623" spans="1:11" ht="30" x14ac:dyDescent="0.25">
      <c r="A623">
        <v>622</v>
      </c>
      <c r="B623" s="71" t="s">
        <v>916</v>
      </c>
      <c r="C623" s="55" t="str">
        <f t="shared" si="45"/>
        <v>(NBFRC002) Registered Respiratory Therapist (RRT)</v>
      </c>
      <c r="D623" s="55" t="s">
        <v>917</v>
      </c>
      <c r="E623" s="54" t="str">
        <f t="shared" si="46"/>
        <v>4</v>
      </c>
      <c r="F623">
        <v>622</v>
      </c>
      <c r="G623" s="67" t="s">
        <v>915</v>
      </c>
      <c r="H623" t="str">
        <f t="shared" si="47"/>
        <v>Yes</v>
      </c>
      <c r="I623" t="str">
        <f t="shared" si="48"/>
        <v>No</v>
      </c>
      <c r="J623" t="str">
        <f t="shared" si="49"/>
        <v>Yes</v>
      </c>
      <c r="K623" t="e">
        <f>VLOOKUP(B623,'DOE Codes Lookups'!$A$3:$D$507,2,FALSE)</f>
        <v>#N/A</v>
      </c>
    </row>
    <row r="624" spans="1:11" ht="30" x14ac:dyDescent="0.25">
      <c r="A624">
        <v>623</v>
      </c>
      <c r="B624" s="71" t="s">
        <v>3407</v>
      </c>
      <c r="C624" s="55" t="str">
        <f t="shared" si="45"/>
        <v>(NBOFS001) National Fire Safety Inspector and Plans Examiner</v>
      </c>
      <c r="D624" s="55" t="s">
        <v>3408</v>
      </c>
      <c r="E624" s="54" t="str">
        <f t="shared" si="46"/>
        <v>1</v>
      </c>
      <c r="F624">
        <v>623</v>
      </c>
      <c r="G624" s="67" t="s">
        <v>4127</v>
      </c>
      <c r="H624" t="str">
        <f t="shared" si="47"/>
        <v>No</v>
      </c>
      <c r="I624" t="str">
        <f t="shared" si="48"/>
        <v>No</v>
      </c>
      <c r="J624" t="str">
        <f t="shared" si="49"/>
        <v>No</v>
      </c>
      <c r="K624" t="e">
        <f>VLOOKUP(B624,'DOE Codes Lookups'!$A$3:$D$507,2,FALSE)</f>
        <v>#N/A</v>
      </c>
    </row>
    <row r="625" spans="1:11" ht="30" x14ac:dyDescent="0.25">
      <c r="A625">
        <v>624</v>
      </c>
      <c r="B625" s="71" t="s">
        <v>3135</v>
      </c>
      <c r="C625" s="55" t="str">
        <f t="shared" si="45"/>
        <v>(NBOST001) Certified Surgical Technologist (CST)</v>
      </c>
      <c r="D625" s="55" t="s">
        <v>1175</v>
      </c>
      <c r="E625" s="54" t="str">
        <f t="shared" si="46"/>
        <v>2</v>
      </c>
      <c r="F625">
        <v>624</v>
      </c>
      <c r="G625" s="67" t="s">
        <v>4129</v>
      </c>
      <c r="H625" t="str">
        <f t="shared" si="47"/>
        <v>Yes</v>
      </c>
      <c r="I625" t="str">
        <f t="shared" si="48"/>
        <v>Yes</v>
      </c>
      <c r="J625" t="str">
        <f t="shared" si="49"/>
        <v>Yes</v>
      </c>
      <c r="K625" t="e">
        <f>VLOOKUP(B625,'DOE Codes Lookups'!$A$3:$D$507,2,FALSE)</f>
        <v>#N/A</v>
      </c>
    </row>
    <row r="626" spans="1:11" ht="30" x14ac:dyDescent="0.25">
      <c r="A626">
        <v>625</v>
      </c>
      <c r="B626" s="71" t="s">
        <v>918</v>
      </c>
      <c r="C626" s="55" t="str">
        <f t="shared" si="45"/>
        <v>(NBTMB001) Certified Massage Therapist</v>
      </c>
      <c r="D626" s="55" t="s">
        <v>919</v>
      </c>
      <c r="E626" s="54" t="str">
        <f t="shared" si="46"/>
        <v>1</v>
      </c>
      <c r="F626">
        <v>625</v>
      </c>
      <c r="G626" s="67" t="s">
        <v>920</v>
      </c>
      <c r="H626" t="str">
        <f t="shared" si="47"/>
        <v>No</v>
      </c>
      <c r="I626" t="str">
        <f t="shared" si="48"/>
        <v>No</v>
      </c>
      <c r="J626" t="str">
        <f t="shared" si="49"/>
        <v>No</v>
      </c>
      <c r="K626" t="e">
        <f>VLOOKUP(B626,'DOE Codes Lookups'!$A$3:$D$507,2,FALSE)</f>
        <v>#N/A</v>
      </c>
    </row>
    <row r="627" spans="1:11" ht="30" x14ac:dyDescent="0.25">
      <c r="A627">
        <v>626</v>
      </c>
      <c r="B627" s="71" t="s">
        <v>921</v>
      </c>
      <c r="C627" s="55" t="str">
        <f t="shared" si="45"/>
        <v>(NCATT001) Aircraft Electronics Technician (AET)</v>
      </c>
      <c r="D627" s="55" t="s">
        <v>3487</v>
      </c>
      <c r="E627" s="54" t="str">
        <f t="shared" si="46"/>
        <v>2</v>
      </c>
      <c r="F627">
        <v>626</v>
      </c>
      <c r="G627" s="67" t="s">
        <v>922</v>
      </c>
      <c r="H627" t="str">
        <f t="shared" si="47"/>
        <v>Yes</v>
      </c>
      <c r="I627" t="str">
        <f t="shared" si="48"/>
        <v>Yes</v>
      </c>
      <c r="J627" t="str">
        <f t="shared" si="49"/>
        <v>Yes</v>
      </c>
      <c r="K627" t="e">
        <f>VLOOKUP(B627,'DOE Codes Lookups'!$A$3:$D$507,2,FALSE)</f>
        <v>#N/A</v>
      </c>
    </row>
    <row r="628" spans="1:11" ht="30" x14ac:dyDescent="0.25">
      <c r="A628">
        <v>627</v>
      </c>
      <c r="B628" s="71" t="s">
        <v>3623</v>
      </c>
      <c r="C628" s="55" t="str">
        <f t="shared" si="45"/>
        <v>(NCATT002) Aviation and Aerospace Foreign Object Elimination (FOE)</v>
      </c>
      <c r="D628" s="55" t="s">
        <v>3624</v>
      </c>
      <c r="E628" s="54" t="str">
        <f t="shared" si="46"/>
        <v>1</v>
      </c>
      <c r="F628">
        <v>627</v>
      </c>
      <c r="G628" s="67" t="s">
        <v>922</v>
      </c>
      <c r="H628" t="str">
        <f t="shared" si="47"/>
        <v>No</v>
      </c>
      <c r="I628" t="str">
        <f t="shared" si="48"/>
        <v>No</v>
      </c>
      <c r="J628" t="str">
        <f t="shared" si="49"/>
        <v>No</v>
      </c>
      <c r="K628" t="e">
        <f>VLOOKUP(B628,'DOE Codes Lookups'!$A$3:$D$507,2,FALSE)</f>
        <v>#N/A</v>
      </c>
    </row>
    <row r="629" spans="1:11" ht="30" x14ac:dyDescent="0.25">
      <c r="A629">
        <v>628</v>
      </c>
      <c r="B629" s="71" t="s">
        <v>923</v>
      </c>
      <c r="C629" s="55" t="str">
        <f t="shared" si="45"/>
        <v>(NCATT003) Aerospace / Aircraft Assembly (AAA)</v>
      </c>
      <c r="D629" s="55" t="s">
        <v>924</v>
      </c>
      <c r="E629" s="54" t="str">
        <f t="shared" si="46"/>
        <v>1</v>
      </c>
      <c r="F629">
        <v>628</v>
      </c>
      <c r="G629" s="67" t="s">
        <v>922</v>
      </c>
      <c r="H629" t="str">
        <f t="shared" si="47"/>
        <v>No</v>
      </c>
      <c r="I629" t="str">
        <f t="shared" si="48"/>
        <v>No</v>
      </c>
      <c r="J629" t="str">
        <f t="shared" si="49"/>
        <v>No</v>
      </c>
      <c r="K629" t="e">
        <f>VLOOKUP(B629,'DOE Codes Lookups'!$A$3:$D$507,2,FALSE)</f>
        <v>#N/A</v>
      </c>
    </row>
    <row r="630" spans="1:11" x14ac:dyDescent="0.25">
      <c r="A630">
        <v>629</v>
      </c>
      <c r="B630" s="71" t="s">
        <v>3409</v>
      </c>
      <c r="C630" s="55" t="str">
        <f t="shared" si="45"/>
        <v>(NCBAS001) Beef Quality Assurance</v>
      </c>
      <c r="D630" s="55" t="s">
        <v>3410</v>
      </c>
      <c r="E630" s="54" t="str">
        <f t="shared" si="46"/>
        <v>1</v>
      </c>
      <c r="F630">
        <v>629</v>
      </c>
      <c r="G630" s="67" t="s">
        <v>4131</v>
      </c>
      <c r="H630" t="str">
        <f t="shared" si="47"/>
        <v>No</v>
      </c>
      <c r="I630" t="str">
        <f t="shared" si="48"/>
        <v>No</v>
      </c>
      <c r="J630" t="str">
        <f t="shared" si="49"/>
        <v>No</v>
      </c>
      <c r="K630" t="e">
        <f>VLOOKUP(B630,'DOE Codes Lookups'!$A$3:$D$507,2,FALSE)</f>
        <v>#N/A</v>
      </c>
    </row>
    <row r="631" spans="1:11" ht="30" x14ac:dyDescent="0.25">
      <c r="A631">
        <v>630</v>
      </c>
      <c r="B631" s="71" t="s">
        <v>3411</v>
      </c>
      <c r="C631" s="55" t="str">
        <f t="shared" si="45"/>
        <v>(NCCAM001) Certified Manager of Community Associations (CMCA)</v>
      </c>
      <c r="D631" s="55" t="s">
        <v>3412</v>
      </c>
      <c r="E631" s="54" t="str">
        <f t="shared" si="46"/>
        <v>1</v>
      </c>
      <c r="F631">
        <v>630</v>
      </c>
      <c r="G631" s="67" t="s">
        <v>4132</v>
      </c>
      <c r="H631" t="str">
        <f t="shared" si="47"/>
        <v>No</v>
      </c>
      <c r="I631" t="str">
        <f t="shared" si="48"/>
        <v>No</v>
      </c>
      <c r="J631" t="str">
        <f t="shared" si="49"/>
        <v>No</v>
      </c>
      <c r="K631" t="e">
        <f>VLOOKUP(B631,'DOE Codes Lookups'!$A$3:$D$507,2,FALSE)</f>
        <v>#N/A</v>
      </c>
    </row>
    <row r="632" spans="1:11" ht="30" x14ac:dyDescent="0.25">
      <c r="A632">
        <v>631</v>
      </c>
      <c r="B632" s="71" t="s">
        <v>926</v>
      </c>
      <c r="C632" s="55" t="str">
        <f t="shared" si="45"/>
        <v>(NCCER201) NCCER Carpentry - Level 1 (Postsecondary)</v>
      </c>
      <c r="D632" s="55" t="s">
        <v>927</v>
      </c>
      <c r="E632" s="54" t="str">
        <f t="shared" si="46"/>
        <v>1</v>
      </c>
      <c r="F632">
        <v>631</v>
      </c>
      <c r="G632" s="67" t="s">
        <v>925</v>
      </c>
      <c r="H632" t="str">
        <f t="shared" si="47"/>
        <v>No</v>
      </c>
      <c r="I632" t="str">
        <f t="shared" si="48"/>
        <v>No</v>
      </c>
      <c r="J632" t="str">
        <f t="shared" si="49"/>
        <v>No</v>
      </c>
      <c r="K632" t="e">
        <f>VLOOKUP(B632,'DOE Codes Lookups'!$A$3:$D$507,2,FALSE)</f>
        <v>#N/A</v>
      </c>
    </row>
    <row r="633" spans="1:11" ht="30" x14ac:dyDescent="0.25">
      <c r="A633">
        <v>632</v>
      </c>
      <c r="B633" s="71" t="s">
        <v>928</v>
      </c>
      <c r="C633" s="55" t="str">
        <f t="shared" si="45"/>
        <v>(NCCER202) NCCER Carpentry - Level 2 (Postsecondary)</v>
      </c>
      <c r="D633" s="55" t="s">
        <v>929</v>
      </c>
      <c r="E633" s="54" t="str">
        <f t="shared" si="46"/>
        <v>1</v>
      </c>
      <c r="F633">
        <v>632</v>
      </c>
      <c r="G633" s="67" t="s">
        <v>925</v>
      </c>
      <c r="H633" t="str">
        <f t="shared" si="47"/>
        <v>No</v>
      </c>
      <c r="I633" t="str">
        <f t="shared" si="48"/>
        <v>No</v>
      </c>
      <c r="J633" t="str">
        <f t="shared" si="49"/>
        <v>No</v>
      </c>
      <c r="K633" t="e">
        <f>VLOOKUP(B633,'DOE Codes Lookups'!$A$3:$D$507,2,FALSE)</f>
        <v>#N/A</v>
      </c>
    </row>
    <row r="634" spans="1:11" ht="30" x14ac:dyDescent="0.25">
      <c r="A634">
        <v>633</v>
      </c>
      <c r="B634" s="71" t="s">
        <v>930</v>
      </c>
      <c r="C634" s="55" t="str">
        <f t="shared" si="45"/>
        <v>(NCCER203) NCCER Carpentry - Level 3 (Postsecondary)</v>
      </c>
      <c r="D634" s="55" t="s">
        <v>931</v>
      </c>
      <c r="E634" s="54" t="str">
        <f t="shared" si="46"/>
        <v>1</v>
      </c>
      <c r="F634">
        <v>633</v>
      </c>
      <c r="G634" s="67" t="s">
        <v>925</v>
      </c>
      <c r="H634" t="str">
        <f t="shared" si="47"/>
        <v>No</v>
      </c>
      <c r="I634" t="str">
        <f t="shared" si="48"/>
        <v>No</v>
      </c>
      <c r="J634" t="str">
        <f t="shared" si="49"/>
        <v>No</v>
      </c>
      <c r="K634" t="e">
        <f>VLOOKUP(B634,'DOE Codes Lookups'!$A$3:$D$507,2,FALSE)</f>
        <v>#N/A</v>
      </c>
    </row>
    <row r="635" spans="1:11" ht="30" x14ac:dyDescent="0.25">
      <c r="A635">
        <v>634</v>
      </c>
      <c r="B635" s="71" t="s">
        <v>932</v>
      </c>
      <c r="C635" s="55" t="str">
        <f t="shared" si="45"/>
        <v>(NCCER204) NCCER Carpentry - Level 4 (Postsecondary)</v>
      </c>
      <c r="D635" s="55" t="s">
        <v>933</v>
      </c>
      <c r="E635" s="54" t="str">
        <f t="shared" si="46"/>
        <v>1</v>
      </c>
      <c r="F635">
        <v>634</v>
      </c>
      <c r="G635" s="67" t="s">
        <v>925</v>
      </c>
      <c r="H635" t="str">
        <f t="shared" si="47"/>
        <v>No</v>
      </c>
      <c r="I635" t="str">
        <f t="shared" si="48"/>
        <v>No</v>
      </c>
      <c r="J635" t="str">
        <f t="shared" si="49"/>
        <v>No</v>
      </c>
      <c r="K635" t="e">
        <f>VLOOKUP(B635,'DOE Codes Lookups'!$A$3:$D$507,2,FALSE)</f>
        <v>#N/A</v>
      </c>
    </row>
    <row r="636" spans="1:11" ht="30" x14ac:dyDescent="0.25">
      <c r="A636">
        <v>635</v>
      </c>
      <c r="B636" s="71" t="s">
        <v>934</v>
      </c>
      <c r="C636" s="55" t="str">
        <f t="shared" si="45"/>
        <v>(NCCER205) NCCER Concrete Finishing - Level 1 (Postsecondary)</v>
      </c>
      <c r="D636" s="55" t="s">
        <v>935</v>
      </c>
      <c r="E636" s="54" t="str">
        <f t="shared" si="46"/>
        <v>1</v>
      </c>
      <c r="F636">
        <v>635</v>
      </c>
      <c r="G636" s="67" t="s">
        <v>925</v>
      </c>
      <c r="H636" t="str">
        <f t="shared" si="47"/>
        <v>No</v>
      </c>
      <c r="I636" t="str">
        <f t="shared" si="48"/>
        <v>No</v>
      </c>
      <c r="J636" t="str">
        <f t="shared" si="49"/>
        <v>No</v>
      </c>
      <c r="K636" t="e">
        <f>VLOOKUP(B636,'DOE Codes Lookups'!$A$3:$D$507,2,FALSE)</f>
        <v>#N/A</v>
      </c>
    </row>
    <row r="637" spans="1:11" ht="30" x14ac:dyDescent="0.25">
      <c r="A637">
        <v>636</v>
      </c>
      <c r="B637" s="71" t="s">
        <v>936</v>
      </c>
      <c r="C637" s="55" t="str">
        <f t="shared" si="45"/>
        <v>(NCCER206) NCCER Concrete Finishing - Level 2 (Postsecondary)</v>
      </c>
      <c r="D637" s="55" t="s">
        <v>937</v>
      </c>
      <c r="E637" s="54" t="str">
        <f t="shared" si="46"/>
        <v>1</v>
      </c>
      <c r="F637">
        <v>636</v>
      </c>
      <c r="G637" s="67" t="s">
        <v>925</v>
      </c>
      <c r="H637" t="str">
        <f t="shared" si="47"/>
        <v>No</v>
      </c>
      <c r="I637" t="str">
        <f t="shared" si="48"/>
        <v>No</v>
      </c>
      <c r="J637" t="str">
        <f t="shared" si="49"/>
        <v>No</v>
      </c>
      <c r="K637" t="e">
        <f>VLOOKUP(B637,'DOE Codes Lookups'!$A$3:$D$507,2,FALSE)</f>
        <v>#N/A</v>
      </c>
    </row>
    <row r="638" spans="1:11" ht="30" x14ac:dyDescent="0.25">
      <c r="A638">
        <v>637</v>
      </c>
      <c r="B638" s="71" t="s">
        <v>938</v>
      </c>
      <c r="C638" s="55" t="str">
        <f t="shared" si="45"/>
        <v>(NCCER207) NCCER Construction Technology (Postsecondary)</v>
      </c>
      <c r="D638" s="55" t="s">
        <v>939</v>
      </c>
      <c r="E638" s="54" t="str">
        <f t="shared" si="46"/>
        <v>1</v>
      </c>
      <c r="F638">
        <v>637</v>
      </c>
      <c r="G638" s="67" t="s">
        <v>925</v>
      </c>
      <c r="H638" t="str">
        <f t="shared" si="47"/>
        <v>No</v>
      </c>
      <c r="I638" t="str">
        <f t="shared" si="48"/>
        <v>No</v>
      </c>
      <c r="J638" t="str">
        <f t="shared" si="49"/>
        <v>No</v>
      </c>
      <c r="K638" t="e">
        <f>VLOOKUP(B638,'DOE Codes Lookups'!$A$3:$D$507,2,FALSE)</f>
        <v>#N/A</v>
      </c>
    </row>
    <row r="639" spans="1:11" ht="30" x14ac:dyDescent="0.25">
      <c r="A639">
        <v>638</v>
      </c>
      <c r="B639" s="71" t="s">
        <v>940</v>
      </c>
      <c r="C639" s="55" t="str">
        <f t="shared" si="45"/>
        <v>(NCCER208) NCCER Electrical - Level 1 (Postsecondary)</v>
      </c>
      <c r="D639" s="55" t="s">
        <v>941</v>
      </c>
      <c r="E639" s="54" t="str">
        <f t="shared" si="46"/>
        <v>1</v>
      </c>
      <c r="F639">
        <v>638</v>
      </c>
      <c r="G639" s="67" t="s">
        <v>925</v>
      </c>
      <c r="H639" t="str">
        <f t="shared" si="47"/>
        <v>No</v>
      </c>
      <c r="I639" t="str">
        <f t="shared" si="48"/>
        <v>No</v>
      </c>
      <c r="J639" t="str">
        <f t="shared" si="49"/>
        <v>No</v>
      </c>
      <c r="K639" t="e">
        <f>VLOOKUP(B639,'DOE Codes Lookups'!$A$3:$D$507,2,FALSE)</f>
        <v>#N/A</v>
      </c>
    </row>
    <row r="640" spans="1:11" ht="30" x14ac:dyDescent="0.25">
      <c r="A640">
        <v>639</v>
      </c>
      <c r="B640" s="71" t="s">
        <v>942</v>
      </c>
      <c r="C640" s="55" t="str">
        <f t="shared" si="45"/>
        <v>(NCCER209) NCCER Electrical - Level 2 (Postsecondary)</v>
      </c>
      <c r="D640" s="55" t="s">
        <v>943</v>
      </c>
      <c r="E640" s="54" t="str">
        <f t="shared" si="46"/>
        <v>1</v>
      </c>
      <c r="F640">
        <v>639</v>
      </c>
      <c r="G640" s="67" t="s">
        <v>925</v>
      </c>
      <c r="H640" t="str">
        <f t="shared" si="47"/>
        <v>No</v>
      </c>
      <c r="I640" t="str">
        <f t="shared" si="48"/>
        <v>No</v>
      </c>
      <c r="J640" t="str">
        <f t="shared" si="49"/>
        <v>No</v>
      </c>
      <c r="K640" t="e">
        <f>VLOOKUP(B640,'DOE Codes Lookups'!$A$3:$D$507,2,FALSE)</f>
        <v>#N/A</v>
      </c>
    </row>
    <row r="641" spans="1:11" ht="30" x14ac:dyDescent="0.25">
      <c r="A641">
        <v>640</v>
      </c>
      <c r="B641" s="71" t="s">
        <v>944</v>
      </c>
      <c r="C641" s="55" t="str">
        <f t="shared" si="45"/>
        <v>(NCCER210) NCCER Electrical - Level 3 (Postsecondary)</v>
      </c>
      <c r="D641" s="55" t="s">
        <v>945</v>
      </c>
      <c r="E641" s="54" t="str">
        <f t="shared" si="46"/>
        <v>1</v>
      </c>
      <c r="F641">
        <v>640</v>
      </c>
      <c r="G641" s="67" t="s">
        <v>925</v>
      </c>
      <c r="H641" t="str">
        <f t="shared" si="47"/>
        <v>No</v>
      </c>
      <c r="I641" t="str">
        <f t="shared" si="48"/>
        <v>No</v>
      </c>
      <c r="J641" t="str">
        <f t="shared" si="49"/>
        <v>No</v>
      </c>
      <c r="K641" t="e">
        <f>VLOOKUP(B641,'DOE Codes Lookups'!$A$3:$D$507,2,FALSE)</f>
        <v>#N/A</v>
      </c>
    </row>
    <row r="642" spans="1:11" ht="30" x14ac:dyDescent="0.25">
      <c r="A642">
        <v>641</v>
      </c>
      <c r="B642" s="71" t="s">
        <v>946</v>
      </c>
      <c r="C642" s="55" t="str">
        <f t="shared" ref="C642:C705" si="50">CONCATENATE("(",B642,") ",D642)</f>
        <v>(NCCER211) NCCER Electrical - Level 4 (Postsecondary)</v>
      </c>
      <c r="D642" s="55" t="s">
        <v>947</v>
      </c>
      <c r="E642" s="54" t="str">
        <f t="shared" ref="E642:E705" si="51">IF(H642="no","1",IF(AND(H642="Yes",I642="No",J642="No"),"3",IF(AND(H642="Yes",I642="Yes",J642="Yes"),"2",IF(AND(H642="Yes",I642="Yes",J642="No"),"5",IF(AND(H642="Yes",I642="No",J642="Yes"),"4","0")))))</f>
        <v>2</v>
      </c>
      <c r="F642">
        <v>641</v>
      </c>
      <c r="G642" s="67" t="s">
        <v>925</v>
      </c>
      <c r="H642" t="str">
        <f t="shared" ref="H642:H705" si="52">IFERROR(VLOOKUP(B642,PSICFL_2021,2,FALSE),"No")</f>
        <v>Yes</v>
      </c>
      <c r="I642" t="str">
        <f t="shared" ref="I642:I705" si="53">IFERROR(VLOOKUP(B642,PSICFL_2021,5,FALSE),"No")</f>
        <v>Yes</v>
      </c>
      <c r="J642" t="str">
        <f t="shared" ref="J642:J705" si="54">IFERROR(VLOOKUP(B642,PSICFL_2021,3,FALSE),"No")</f>
        <v>Yes</v>
      </c>
      <c r="K642" t="e">
        <f>VLOOKUP(B642,'DOE Codes Lookups'!$A$3:$D$507,2,FALSE)</f>
        <v>#N/A</v>
      </c>
    </row>
    <row r="643" spans="1:11" ht="30" x14ac:dyDescent="0.25">
      <c r="A643">
        <v>642</v>
      </c>
      <c r="B643" s="71" t="s">
        <v>948</v>
      </c>
      <c r="C643" s="55" t="str">
        <f t="shared" si="50"/>
        <v>(NCCER212) NCCER Electronic Systems Technician - Level 1 (Postsecondary)</v>
      </c>
      <c r="D643" s="55" t="s">
        <v>949</v>
      </c>
      <c r="E643" s="54" t="str">
        <f t="shared" si="51"/>
        <v>1</v>
      </c>
      <c r="F643">
        <v>642</v>
      </c>
      <c r="G643" s="67" t="s">
        <v>925</v>
      </c>
      <c r="H643" t="str">
        <f t="shared" si="52"/>
        <v>No</v>
      </c>
      <c r="I643" t="str">
        <f t="shared" si="53"/>
        <v>No</v>
      </c>
      <c r="J643" t="str">
        <f t="shared" si="54"/>
        <v>No</v>
      </c>
      <c r="K643" t="e">
        <f>VLOOKUP(B643,'DOE Codes Lookups'!$A$3:$D$507,2,FALSE)</f>
        <v>#N/A</v>
      </c>
    </row>
    <row r="644" spans="1:11" ht="30" x14ac:dyDescent="0.25">
      <c r="A644">
        <v>643</v>
      </c>
      <c r="B644" s="71" t="s">
        <v>950</v>
      </c>
      <c r="C644" s="55" t="str">
        <f t="shared" si="50"/>
        <v>(NCCER213) NCCER Electronic Systems Technician - Level 2 (Postsecondary)</v>
      </c>
      <c r="D644" s="55" t="s">
        <v>951</v>
      </c>
      <c r="E644" s="54" t="str">
        <f t="shared" si="51"/>
        <v>1</v>
      </c>
      <c r="F644">
        <v>643</v>
      </c>
      <c r="G644" s="67" t="s">
        <v>925</v>
      </c>
      <c r="H644" t="str">
        <f t="shared" si="52"/>
        <v>No</v>
      </c>
      <c r="I644" t="str">
        <f t="shared" si="53"/>
        <v>No</v>
      </c>
      <c r="J644" t="str">
        <f t="shared" si="54"/>
        <v>No</v>
      </c>
      <c r="K644" t="e">
        <f>VLOOKUP(B644,'DOE Codes Lookups'!$A$3:$D$507,2,FALSE)</f>
        <v>#N/A</v>
      </c>
    </row>
    <row r="645" spans="1:11" ht="30" x14ac:dyDescent="0.25">
      <c r="A645">
        <v>644</v>
      </c>
      <c r="B645" s="71" t="s">
        <v>952</v>
      </c>
      <c r="C645" s="55" t="str">
        <f t="shared" si="50"/>
        <v>(NCCER214) NCCER Electronic Systems Technician - Level 3 (Postsecondary)</v>
      </c>
      <c r="D645" s="55" t="s">
        <v>953</v>
      </c>
      <c r="E645" s="54" t="str">
        <f t="shared" si="51"/>
        <v>1</v>
      </c>
      <c r="F645">
        <v>644</v>
      </c>
      <c r="G645" s="67" t="s">
        <v>925</v>
      </c>
      <c r="H645" t="str">
        <f t="shared" si="52"/>
        <v>No</v>
      </c>
      <c r="I645" t="str">
        <f t="shared" si="53"/>
        <v>No</v>
      </c>
      <c r="J645" t="str">
        <f t="shared" si="54"/>
        <v>No</v>
      </c>
      <c r="K645" t="e">
        <f>VLOOKUP(B645,'DOE Codes Lookups'!$A$3:$D$507,2,FALSE)</f>
        <v>#N/A</v>
      </c>
    </row>
    <row r="646" spans="1:11" ht="30" x14ac:dyDescent="0.25">
      <c r="A646">
        <v>645</v>
      </c>
      <c r="B646" s="71" t="s">
        <v>954</v>
      </c>
      <c r="C646" s="55" t="str">
        <f t="shared" si="50"/>
        <v>(NCCER215) NCCER Electronic Systems Technician - Level 4 (Postsecondary)</v>
      </c>
      <c r="D646" s="55" t="s">
        <v>955</v>
      </c>
      <c r="E646" s="54" t="str">
        <f t="shared" si="51"/>
        <v>1</v>
      </c>
      <c r="F646" s="4">
        <v>645</v>
      </c>
      <c r="G646" s="67" t="s">
        <v>925</v>
      </c>
      <c r="H646" t="str">
        <f t="shared" si="52"/>
        <v>No</v>
      </c>
      <c r="I646" t="str">
        <f t="shared" si="53"/>
        <v>No</v>
      </c>
      <c r="J646" t="str">
        <f t="shared" si="54"/>
        <v>No</v>
      </c>
      <c r="K646" t="e">
        <f>VLOOKUP(B646,'DOE Codes Lookups'!$A$3:$D$507,2,FALSE)</f>
        <v>#N/A</v>
      </c>
    </row>
    <row r="647" spans="1:11" ht="30" x14ac:dyDescent="0.25">
      <c r="A647">
        <v>646</v>
      </c>
      <c r="B647" s="71" t="s">
        <v>956</v>
      </c>
      <c r="C647" s="55" t="str">
        <f t="shared" si="50"/>
        <v>(NCCER216) NCCER Heavy Equipment Operations - Level 1 (Postsecondary)</v>
      </c>
      <c r="D647" s="55" t="s">
        <v>957</v>
      </c>
      <c r="E647" s="54" t="str">
        <f t="shared" si="51"/>
        <v>1</v>
      </c>
      <c r="F647">
        <v>646</v>
      </c>
      <c r="G647" s="67" t="s">
        <v>925</v>
      </c>
      <c r="H647" t="str">
        <f t="shared" si="52"/>
        <v>No</v>
      </c>
      <c r="I647" t="str">
        <f t="shared" si="53"/>
        <v>No</v>
      </c>
      <c r="J647" t="str">
        <f t="shared" si="54"/>
        <v>No</v>
      </c>
      <c r="K647" t="e">
        <f>VLOOKUP(B647,'DOE Codes Lookups'!$A$3:$D$507,2,FALSE)</f>
        <v>#N/A</v>
      </c>
    </row>
    <row r="648" spans="1:11" ht="30" x14ac:dyDescent="0.25">
      <c r="A648">
        <v>647</v>
      </c>
      <c r="B648" s="71" t="s">
        <v>958</v>
      </c>
      <c r="C648" s="55" t="str">
        <f t="shared" si="50"/>
        <v>(NCCER217) NCCER Heavy Equipment Operations - Level 2 (Postsecondary)</v>
      </c>
      <c r="D648" s="55" t="s">
        <v>959</v>
      </c>
      <c r="E648" s="54" t="str">
        <f t="shared" si="51"/>
        <v>1</v>
      </c>
      <c r="F648">
        <v>647</v>
      </c>
      <c r="G648" s="67" t="s">
        <v>925</v>
      </c>
      <c r="H648" t="str">
        <f t="shared" si="52"/>
        <v>No</v>
      </c>
      <c r="I648" t="str">
        <f t="shared" si="53"/>
        <v>No</v>
      </c>
      <c r="J648" t="str">
        <f t="shared" si="54"/>
        <v>No</v>
      </c>
      <c r="K648" t="e">
        <f>VLOOKUP(B648,'DOE Codes Lookups'!$A$3:$D$507,2,FALSE)</f>
        <v>#N/A</v>
      </c>
    </row>
    <row r="649" spans="1:11" ht="30" x14ac:dyDescent="0.25">
      <c r="A649">
        <v>648</v>
      </c>
      <c r="B649" s="71" t="s">
        <v>960</v>
      </c>
      <c r="C649" s="55" t="str">
        <f t="shared" si="50"/>
        <v>(NCCER218) NCCER Heavy Equipment Operations - Level 3 (Postsecondary)</v>
      </c>
      <c r="D649" s="55" t="s">
        <v>961</v>
      </c>
      <c r="E649" s="54" t="str">
        <f t="shared" si="51"/>
        <v>1</v>
      </c>
      <c r="F649">
        <v>648</v>
      </c>
      <c r="G649" s="67" t="s">
        <v>925</v>
      </c>
      <c r="H649" t="str">
        <f t="shared" si="52"/>
        <v>No</v>
      </c>
      <c r="I649" t="str">
        <f t="shared" si="53"/>
        <v>No</v>
      </c>
      <c r="J649" t="str">
        <f t="shared" si="54"/>
        <v>No</v>
      </c>
      <c r="K649" t="e">
        <f>VLOOKUP(B649,'DOE Codes Lookups'!$A$3:$D$507,2,FALSE)</f>
        <v>#N/A</v>
      </c>
    </row>
    <row r="650" spans="1:11" ht="30" x14ac:dyDescent="0.25">
      <c r="A650">
        <v>649</v>
      </c>
      <c r="B650" s="71" t="s">
        <v>962</v>
      </c>
      <c r="C650" s="55" t="str">
        <f t="shared" si="50"/>
        <v>(NCCER219) NCCER HVAC - Level 1 (Postsecondary)</v>
      </c>
      <c r="D650" s="55" t="s">
        <v>963</v>
      </c>
      <c r="E650" s="54" t="str">
        <f t="shared" si="51"/>
        <v>1</v>
      </c>
      <c r="F650">
        <v>649</v>
      </c>
      <c r="G650" s="67" t="s">
        <v>925</v>
      </c>
      <c r="H650" t="str">
        <f t="shared" si="52"/>
        <v>No</v>
      </c>
      <c r="I650" t="str">
        <f t="shared" si="53"/>
        <v>No</v>
      </c>
      <c r="J650" t="str">
        <f t="shared" si="54"/>
        <v>No</v>
      </c>
      <c r="K650" t="e">
        <f>VLOOKUP(B650,'DOE Codes Lookups'!$A$3:$D$507,2,FALSE)</f>
        <v>#N/A</v>
      </c>
    </row>
    <row r="651" spans="1:11" ht="30" x14ac:dyDescent="0.25">
      <c r="A651">
        <v>650</v>
      </c>
      <c r="B651" s="71" t="s">
        <v>964</v>
      </c>
      <c r="C651" s="55" t="str">
        <f t="shared" si="50"/>
        <v>(NCCER220) NCCER HVAC - Level 2 (Postsecondary)</v>
      </c>
      <c r="D651" s="55" t="s">
        <v>965</v>
      </c>
      <c r="E651" s="54" t="str">
        <f t="shared" si="51"/>
        <v>1</v>
      </c>
      <c r="F651">
        <v>650</v>
      </c>
      <c r="G651" s="67" t="s">
        <v>925</v>
      </c>
      <c r="H651" t="str">
        <f t="shared" si="52"/>
        <v>No</v>
      </c>
      <c r="I651" t="str">
        <f t="shared" si="53"/>
        <v>No</v>
      </c>
      <c r="J651" t="str">
        <f t="shared" si="54"/>
        <v>No</v>
      </c>
      <c r="K651" t="e">
        <f>VLOOKUP(B651,'DOE Codes Lookups'!$A$3:$D$507,2,FALSE)</f>
        <v>#N/A</v>
      </c>
    </row>
    <row r="652" spans="1:11" ht="30" x14ac:dyDescent="0.25">
      <c r="A652">
        <v>651</v>
      </c>
      <c r="B652" s="71" t="s">
        <v>966</v>
      </c>
      <c r="C652" s="55" t="str">
        <f t="shared" si="50"/>
        <v>(NCCER221) NCCER HVAC - Level 3 (Postsecondary)</v>
      </c>
      <c r="D652" s="55" t="s">
        <v>967</v>
      </c>
      <c r="E652" s="54" t="str">
        <f t="shared" si="51"/>
        <v>1</v>
      </c>
      <c r="F652">
        <v>651</v>
      </c>
      <c r="G652" s="67" t="s">
        <v>925</v>
      </c>
      <c r="H652" t="str">
        <f t="shared" si="52"/>
        <v>No</v>
      </c>
      <c r="I652" t="str">
        <f t="shared" si="53"/>
        <v>No</v>
      </c>
      <c r="J652" t="str">
        <f t="shared" si="54"/>
        <v>No</v>
      </c>
      <c r="K652" t="e">
        <f>VLOOKUP(B652,'DOE Codes Lookups'!$A$3:$D$507,2,FALSE)</f>
        <v>#N/A</v>
      </c>
    </row>
    <row r="653" spans="1:11" ht="30" x14ac:dyDescent="0.25">
      <c r="A653">
        <v>652</v>
      </c>
      <c r="B653" s="71" t="s">
        <v>968</v>
      </c>
      <c r="C653" s="55" t="str">
        <f t="shared" si="50"/>
        <v>(NCCER222) NCCER HVAC - Level 4 (Postsecondary)</v>
      </c>
      <c r="D653" s="55" t="s">
        <v>969</v>
      </c>
      <c r="E653" s="54" t="str">
        <f t="shared" si="51"/>
        <v>2</v>
      </c>
      <c r="F653">
        <v>652</v>
      </c>
      <c r="G653" s="67" t="s">
        <v>925</v>
      </c>
      <c r="H653" t="str">
        <f t="shared" si="52"/>
        <v>Yes</v>
      </c>
      <c r="I653" t="str">
        <f t="shared" si="53"/>
        <v>Yes</v>
      </c>
      <c r="J653" t="str">
        <f t="shared" si="54"/>
        <v>Yes</v>
      </c>
      <c r="K653" t="e">
        <f>VLOOKUP(B653,'DOE Codes Lookups'!$A$3:$D$507,2,FALSE)</f>
        <v>#N/A</v>
      </c>
    </row>
    <row r="654" spans="1:11" ht="45" x14ac:dyDescent="0.25">
      <c r="A654">
        <v>653</v>
      </c>
      <c r="B654" s="71" t="s">
        <v>970</v>
      </c>
      <c r="C654" s="55" t="str">
        <f t="shared" si="50"/>
        <v>(NCCER223) NCCER Industrial Maintenance Mechanic - Level 1 (Postsecondary)</v>
      </c>
      <c r="D654" s="55" t="s">
        <v>971</v>
      </c>
      <c r="E654" s="54" t="str">
        <f t="shared" si="51"/>
        <v>1</v>
      </c>
      <c r="F654">
        <v>653</v>
      </c>
      <c r="G654" s="67" t="s">
        <v>925</v>
      </c>
      <c r="H654" t="str">
        <f t="shared" si="52"/>
        <v>No</v>
      </c>
      <c r="I654" t="str">
        <f t="shared" si="53"/>
        <v>No</v>
      </c>
      <c r="J654" t="str">
        <f t="shared" si="54"/>
        <v>No</v>
      </c>
      <c r="K654" t="e">
        <f>VLOOKUP(B654,'DOE Codes Lookups'!$A$3:$D$507,2,FALSE)</f>
        <v>#N/A</v>
      </c>
    </row>
    <row r="655" spans="1:11" ht="45" x14ac:dyDescent="0.25">
      <c r="A655">
        <v>654</v>
      </c>
      <c r="B655" s="71" t="s">
        <v>972</v>
      </c>
      <c r="C655" s="55" t="str">
        <f t="shared" si="50"/>
        <v>(NCCER224) NCCER Industrial Maintenance Mechanic - Level 2 (Postsecondary)</v>
      </c>
      <c r="D655" s="55" t="s">
        <v>973</v>
      </c>
      <c r="E655" s="54" t="str">
        <f t="shared" si="51"/>
        <v>1</v>
      </c>
      <c r="F655">
        <v>654</v>
      </c>
      <c r="G655" s="67" t="s">
        <v>925</v>
      </c>
      <c r="H655" t="str">
        <f t="shared" si="52"/>
        <v>No</v>
      </c>
      <c r="I655" t="str">
        <f t="shared" si="53"/>
        <v>No</v>
      </c>
      <c r="J655" t="str">
        <f t="shared" si="54"/>
        <v>No</v>
      </c>
      <c r="K655" t="e">
        <f>VLOOKUP(B655,'DOE Codes Lookups'!$A$3:$D$507,2,FALSE)</f>
        <v>#N/A</v>
      </c>
    </row>
    <row r="656" spans="1:11" ht="45" x14ac:dyDescent="0.25">
      <c r="A656">
        <v>655</v>
      </c>
      <c r="B656" s="71" t="s">
        <v>974</v>
      </c>
      <c r="C656" s="55" t="str">
        <f t="shared" si="50"/>
        <v>(NCCER225) NCCER Industrial Maintenance Mechanic - Level 3 (Postsecondary)</v>
      </c>
      <c r="D656" s="55" t="s">
        <v>975</v>
      </c>
      <c r="E656" s="54" t="str">
        <f t="shared" si="51"/>
        <v>1</v>
      </c>
      <c r="F656">
        <v>655</v>
      </c>
      <c r="G656" s="67" t="s">
        <v>925</v>
      </c>
      <c r="H656" t="str">
        <f t="shared" si="52"/>
        <v>No</v>
      </c>
      <c r="I656" t="str">
        <f t="shared" si="53"/>
        <v>No</v>
      </c>
      <c r="J656" t="str">
        <f t="shared" si="54"/>
        <v>No</v>
      </c>
      <c r="K656" t="e">
        <f>VLOOKUP(B656,'DOE Codes Lookups'!$A$3:$D$507,2,FALSE)</f>
        <v>#N/A</v>
      </c>
    </row>
    <row r="657" spans="1:11" ht="60" x14ac:dyDescent="0.25">
      <c r="A657">
        <v>656</v>
      </c>
      <c r="B657" s="71" t="s">
        <v>3826</v>
      </c>
      <c r="C657" s="55" t="str">
        <f t="shared" si="50"/>
        <v>(NCCER226) NCCER Industrial Maintenance, Electrical &amp; Instrumentation Technician - Level 1 (Postsecondary)</v>
      </c>
      <c r="D657" s="55" t="s">
        <v>3827</v>
      </c>
      <c r="E657" s="54" t="str">
        <f t="shared" si="51"/>
        <v>1</v>
      </c>
      <c r="F657">
        <v>656</v>
      </c>
      <c r="G657" s="67" t="s">
        <v>925</v>
      </c>
      <c r="H657" t="str">
        <f t="shared" si="52"/>
        <v>No</v>
      </c>
      <c r="I657" t="str">
        <f t="shared" si="53"/>
        <v>No</v>
      </c>
      <c r="J657" t="str">
        <f t="shared" si="54"/>
        <v>No</v>
      </c>
      <c r="K657" t="e">
        <f>VLOOKUP(B657,'DOE Codes Lookups'!$A$3:$D$507,2,FALSE)</f>
        <v>#N/A</v>
      </c>
    </row>
    <row r="658" spans="1:11" ht="60" x14ac:dyDescent="0.25">
      <c r="A658">
        <v>657</v>
      </c>
      <c r="B658" s="71" t="s">
        <v>3828</v>
      </c>
      <c r="C658" s="55" t="str">
        <f t="shared" si="50"/>
        <v>(NCCER227) NCCER Industrial Maintenance, Electrical &amp; Instrumentation Technician - Level 2 (Postsecondary)</v>
      </c>
      <c r="D658" s="55" t="s">
        <v>3829</v>
      </c>
      <c r="E658" s="54" t="str">
        <f t="shared" si="51"/>
        <v>1</v>
      </c>
      <c r="F658">
        <v>657</v>
      </c>
      <c r="G658" s="67" t="s">
        <v>925</v>
      </c>
      <c r="H658" t="str">
        <f t="shared" si="52"/>
        <v>No</v>
      </c>
      <c r="I658" t="str">
        <f t="shared" si="53"/>
        <v>No</v>
      </c>
      <c r="J658" t="str">
        <f t="shared" si="54"/>
        <v>No</v>
      </c>
      <c r="K658" t="e">
        <f>VLOOKUP(B658,'DOE Codes Lookups'!$A$3:$D$507,2,FALSE)</f>
        <v>#N/A</v>
      </c>
    </row>
    <row r="659" spans="1:11" ht="60" x14ac:dyDescent="0.25">
      <c r="A659">
        <v>658</v>
      </c>
      <c r="B659" s="71" t="s">
        <v>3830</v>
      </c>
      <c r="C659" s="55" t="str">
        <f t="shared" si="50"/>
        <v>(NCCER228) NCCER Industrial Maintenance, Electrical &amp; Instrumentation Technician - Level 3 (Postsecondary)</v>
      </c>
      <c r="D659" s="55" t="s">
        <v>3831</v>
      </c>
      <c r="E659" s="54" t="str">
        <f t="shared" si="51"/>
        <v>1</v>
      </c>
      <c r="F659">
        <v>658</v>
      </c>
      <c r="G659" s="67" t="s">
        <v>925</v>
      </c>
      <c r="H659" t="str">
        <f t="shared" si="52"/>
        <v>No</v>
      </c>
      <c r="I659" t="str">
        <f t="shared" si="53"/>
        <v>No</v>
      </c>
      <c r="J659" t="str">
        <f t="shared" si="54"/>
        <v>No</v>
      </c>
      <c r="K659" t="e">
        <f>VLOOKUP(B659,'DOE Codes Lookups'!$A$3:$D$507,2,FALSE)</f>
        <v>#N/A</v>
      </c>
    </row>
    <row r="660" spans="1:11" ht="30" x14ac:dyDescent="0.25">
      <c r="A660">
        <v>659</v>
      </c>
      <c r="B660" s="71" t="s">
        <v>3832</v>
      </c>
      <c r="C660" s="55" t="str">
        <f t="shared" si="50"/>
        <v>(NCCER229) NCCER Insulating - Level 1 (Postsecondary)</v>
      </c>
      <c r="D660" s="55" t="s">
        <v>3833</v>
      </c>
      <c r="E660" s="54" t="str">
        <f t="shared" si="51"/>
        <v>1</v>
      </c>
      <c r="F660">
        <v>659</v>
      </c>
      <c r="G660" s="67" t="s">
        <v>925</v>
      </c>
      <c r="H660" t="str">
        <f t="shared" si="52"/>
        <v>No</v>
      </c>
      <c r="I660" t="str">
        <f t="shared" si="53"/>
        <v>No</v>
      </c>
      <c r="J660" t="str">
        <f t="shared" si="54"/>
        <v>No</v>
      </c>
      <c r="K660" t="e">
        <f>VLOOKUP(B660,'DOE Codes Lookups'!$A$3:$D$507,2,FALSE)</f>
        <v>#N/A</v>
      </c>
    </row>
    <row r="661" spans="1:11" ht="30" x14ac:dyDescent="0.25">
      <c r="A661">
        <v>660</v>
      </c>
      <c r="B661" s="71" t="s">
        <v>3834</v>
      </c>
      <c r="C661" s="55" t="str">
        <f t="shared" si="50"/>
        <v>(NCCER230) NCCER Insulating - Level 2 (Postsecondary)</v>
      </c>
      <c r="D661" s="55" t="s">
        <v>3835</v>
      </c>
      <c r="E661" s="54" t="str">
        <f t="shared" si="51"/>
        <v>1</v>
      </c>
      <c r="F661">
        <v>660</v>
      </c>
      <c r="G661" s="67" t="s">
        <v>925</v>
      </c>
      <c r="H661" t="str">
        <f t="shared" si="52"/>
        <v>No</v>
      </c>
      <c r="I661" t="str">
        <f t="shared" si="53"/>
        <v>No</v>
      </c>
      <c r="J661" t="str">
        <f t="shared" si="54"/>
        <v>No</v>
      </c>
      <c r="K661" t="e">
        <f>VLOOKUP(B661,'DOE Codes Lookups'!$A$3:$D$507,2,FALSE)</f>
        <v>#N/A</v>
      </c>
    </row>
    <row r="662" spans="1:11" ht="30" x14ac:dyDescent="0.25">
      <c r="A662">
        <v>661</v>
      </c>
      <c r="B662" s="71" t="s">
        <v>976</v>
      </c>
      <c r="C662" s="55" t="str">
        <f t="shared" si="50"/>
        <v>(NCCER231) NCCER Insulating - Level 3 (Postsecondary)</v>
      </c>
      <c r="D662" s="55" t="s">
        <v>977</v>
      </c>
      <c r="E662" s="54" t="str">
        <f t="shared" si="51"/>
        <v>1</v>
      </c>
      <c r="F662">
        <v>661</v>
      </c>
      <c r="G662" s="67" t="s">
        <v>925</v>
      </c>
      <c r="H662" t="str">
        <f t="shared" si="52"/>
        <v>No</v>
      </c>
      <c r="I662" t="str">
        <f t="shared" si="53"/>
        <v>No</v>
      </c>
      <c r="J662" t="str">
        <f t="shared" si="54"/>
        <v>No</v>
      </c>
      <c r="K662" t="e">
        <f>VLOOKUP(B662,'DOE Codes Lookups'!$A$3:$D$507,2,FALSE)</f>
        <v>#N/A</v>
      </c>
    </row>
    <row r="663" spans="1:11" ht="30" x14ac:dyDescent="0.25">
      <c r="A663">
        <v>662</v>
      </c>
      <c r="B663" s="71" t="s">
        <v>3836</v>
      </c>
      <c r="C663" s="55" t="str">
        <f t="shared" si="50"/>
        <v>(NCCER232) NCCER Ironworking - Level 1 (Postsecondary)</v>
      </c>
      <c r="D663" s="55" t="s">
        <v>3837</v>
      </c>
      <c r="E663" s="54" t="str">
        <f t="shared" si="51"/>
        <v>1</v>
      </c>
      <c r="F663">
        <v>662</v>
      </c>
      <c r="G663" s="67" t="s">
        <v>925</v>
      </c>
      <c r="H663" t="str">
        <f t="shared" si="52"/>
        <v>No</v>
      </c>
      <c r="I663" t="str">
        <f t="shared" si="53"/>
        <v>No</v>
      </c>
      <c r="J663" t="str">
        <f t="shared" si="54"/>
        <v>No</v>
      </c>
      <c r="K663" t="e">
        <f>VLOOKUP(B663,'DOE Codes Lookups'!$A$3:$D$507,2,FALSE)</f>
        <v>#N/A</v>
      </c>
    </row>
    <row r="664" spans="1:11" ht="30" x14ac:dyDescent="0.25">
      <c r="A664">
        <v>663</v>
      </c>
      <c r="B664" s="71" t="s">
        <v>3838</v>
      </c>
      <c r="C664" s="55" t="str">
        <f t="shared" si="50"/>
        <v>(NCCER233) NCCER Ironworking - Level 2 (Postsecondary)</v>
      </c>
      <c r="D664" s="55" t="s">
        <v>3839</v>
      </c>
      <c r="E664" s="54" t="str">
        <f t="shared" si="51"/>
        <v>1</v>
      </c>
      <c r="F664">
        <v>663</v>
      </c>
      <c r="G664" s="67" t="s">
        <v>925</v>
      </c>
      <c r="H664" t="str">
        <f t="shared" si="52"/>
        <v>No</v>
      </c>
      <c r="I664" t="str">
        <f t="shared" si="53"/>
        <v>No</v>
      </c>
      <c r="J664" t="str">
        <f t="shared" si="54"/>
        <v>No</v>
      </c>
      <c r="K664" t="e">
        <f>VLOOKUP(B664,'DOE Codes Lookups'!$A$3:$D$507,2,FALSE)</f>
        <v>#N/A</v>
      </c>
    </row>
    <row r="665" spans="1:11" ht="30" x14ac:dyDescent="0.25">
      <c r="A665">
        <v>664</v>
      </c>
      <c r="B665" s="71" t="s">
        <v>978</v>
      </c>
      <c r="C665" s="55" t="str">
        <f t="shared" si="50"/>
        <v>(NCCER234) NCCER Ironworking - Level 3 (Postsecondary)</v>
      </c>
      <c r="D665" s="55" t="s">
        <v>979</v>
      </c>
      <c r="E665" s="54" t="str">
        <f t="shared" si="51"/>
        <v>1</v>
      </c>
      <c r="F665">
        <v>664</v>
      </c>
      <c r="G665" s="67" t="s">
        <v>925</v>
      </c>
      <c r="H665" t="str">
        <f t="shared" si="52"/>
        <v>No</v>
      </c>
      <c r="I665" t="str">
        <f t="shared" si="53"/>
        <v>No</v>
      </c>
      <c r="J665" t="str">
        <f t="shared" si="54"/>
        <v>No</v>
      </c>
      <c r="K665" t="e">
        <f>VLOOKUP(B665,'DOE Codes Lookups'!$A$3:$D$507,2,FALSE)</f>
        <v>#N/A</v>
      </c>
    </row>
    <row r="666" spans="1:11" ht="30" x14ac:dyDescent="0.25">
      <c r="A666">
        <v>665</v>
      </c>
      <c r="B666" s="71" t="s">
        <v>980</v>
      </c>
      <c r="C666" s="55" t="str">
        <f t="shared" si="50"/>
        <v>(NCCER235) NCCER Masonry - Level 1 (Postsecondary)</v>
      </c>
      <c r="D666" s="55" t="s">
        <v>981</v>
      </c>
      <c r="E666" s="54" t="str">
        <f t="shared" si="51"/>
        <v>1</v>
      </c>
      <c r="F666">
        <v>665</v>
      </c>
      <c r="G666" s="67" t="s">
        <v>925</v>
      </c>
      <c r="H666" t="str">
        <f t="shared" si="52"/>
        <v>No</v>
      </c>
      <c r="I666" t="str">
        <f t="shared" si="53"/>
        <v>No</v>
      </c>
      <c r="J666" t="str">
        <f t="shared" si="54"/>
        <v>No</v>
      </c>
      <c r="K666" t="e">
        <f>VLOOKUP(B666,'DOE Codes Lookups'!$A$3:$D$507,2,FALSE)</f>
        <v>#N/A</v>
      </c>
    </row>
    <row r="667" spans="1:11" ht="30" x14ac:dyDescent="0.25">
      <c r="A667">
        <v>666</v>
      </c>
      <c r="B667" s="71" t="s">
        <v>982</v>
      </c>
      <c r="C667" s="55" t="str">
        <f t="shared" si="50"/>
        <v>(NCCER236) NCCER Masonry - Level 2 (Postsecondary)</v>
      </c>
      <c r="D667" s="55" t="s">
        <v>983</v>
      </c>
      <c r="E667" s="54" t="str">
        <f t="shared" si="51"/>
        <v>1</v>
      </c>
      <c r="F667">
        <v>666</v>
      </c>
      <c r="G667" s="67" t="s">
        <v>925</v>
      </c>
      <c r="H667" t="str">
        <f t="shared" si="52"/>
        <v>No</v>
      </c>
      <c r="I667" t="str">
        <f t="shared" si="53"/>
        <v>No</v>
      </c>
      <c r="J667" t="str">
        <f t="shared" si="54"/>
        <v>No</v>
      </c>
      <c r="K667" t="e">
        <f>VLOOKUP(B667,'DOE Codes Lookups'!$A$3:$D$507,2,FALSE)</f>
        <v>#N/A</v>
      </c>
    </row>
    <row r="668" spans="1:11" ht="30" x14ac:dyDescent="0.25">
      <c r="A668">
        <v>667</v>
      </c>
      <c r="B668" s="71" t="s">
        <v>984</v>
      </c>
      <c r="C668" s="55" t="str">
        <f t="shared" si="50"/>
        <v>(NCCER237) NCCER Masonry - Level 3 (Postsecondary)</v>
      </c>
      <c r="D668" s="55" t="s">
        <v>985</v>
      </c>
      <c r="E668" s="54" t="str">
        <f t="shared" si="51"/>
        <v>1</v>
      </c>
      <c r="F668">
        <v>667</v>
      </c>
      <c r="G668" s="67" t="s">
        <v>925</v>
      </c>
      <c r="H668" t="str">
        <f t="shared" si="52"/>
        <v>No</v>
      </c>
      <c r="I668" t="str">
        <f t="shared" si="53"/>
        <v>No</v>
      </c>
      <c r="J668" t="str">
        <f t="shared" si="54"/>
        <v>No</v>
      </c>
      <c r="K668" t="e">
        <f>VLOOKUP(B668,'DOE Codes Lookups'!$A$3:$D$507,2,FALSE)</f>
        <v>#N/A</v>
      </c>
    </row>
    <row r="669" spans="1:11" ht="30" x14ac:dyDescent="0.25">
      <c r="A669">
        <v>668</v>
      </c>
      <c r="B669" s="71" t="s">
        <v>986</v>
      </c>
      <c r="C669" s="55" t="str">
        <f t="shared" si="50"/>
        <v>(NCCER238) NCCER Millwright - Level 1 (Postsecondary)</v>
      </c>
      <c r="D669" s="55" t="s">
        <v>987</v>
      </c>
      <c r="E669" s="54" t="str">
        <f t="shared" si="51"/>
        <v>1</v>
      </c>
      <c r="F669">
        <v>668</v>
      </c>
      <c r="G669" s="67" t="s">
        <v>925</v>
      </c>
      <c r="H669" t="str">
        <f t="shared" si="52"/>
        <v>No</v>
      </c>
      <c r="I669" t="str">
        <f t="shared" si="53"/>
        <v>No</v>
      </c>
      <c r="J669" t="str">
        <f t="shared" si="54"/>
        <v>No</v>
      </c>
      <c r="K669" t="e">
        <f>VLOOKUP(B669,'DOE Codes Lookups'!$A$3:$D$507,2,FALSE)</f>
        <v>#N/A</v>
      </c>
    </row>
    <row r="670" spans="1:11" ht="30" x14ac:dyDescent="0.25">
      <c r="A670">
        <v>669</v>
      </c>
      <c r="B670" s="71" t="s">
        <v>988</v>
      </c>
      <c r="C670" s="55" t="str">
        <f t="shared" si="50"/>
        <v>(NCCER239) NCCER Millwright - Level 2 (Postsecondary)</v>
      </c>
      <c r="D670" s="55" t="s">
        <v>989</v>
      </c>
      <c r="E670" s="54" t="str">
        <f t="shared" si="51"/>
        <v>1</v>
      </c>
      <c r="F670">
        <v>669</v>
      </c>
      <c r="G670" s="67" t="s">
        <v>925</v>
      </c>
      <c r="H670" t="str">
        <f t="shared" si="52"/>
        <v>No</v>
      </c>
      <c r="I670" t="str">
        <f t="shared" si="53"/>
        <v>No</v>
      </c>
      <c r="J670" t="str">
        <f t="shared" si="54"/>
        <v>No</v>
      </c>
      <c r="K670" t="e">
        <f>VLOOKUP(B670,'DOE Codes Lookups'!$A$3:$D$507,2,FALSE)</f>
        <v>#N/A</v>
      </c>
    </row>
    <row r="671" spans="1:11" ht="30" x14ac:dyDescent="0.25">
      <c r="A671">
        <v>670</v>
      </c>
      <c r="B671" s="71" t="s">
        <v>990</v>
      </c>
      <c r="C671" s="55" t="str">
        <f t="shared" si="50"/>
        <v>(NCCER240) NCCER Millwright - Level 3 (Postsecondary)</v>
      </c>
      <c r="D671" s="55" t="s">
        <v>991</v>
      </c>
      <c r="E671" s="54" t="str">
        <f t="shared" si="51"/>
        <v>1</v>
      </c>
      <c r="F671">
        <v>670</v>
      </c>
      <c r="G671" s="67" t="s">
        <v>925</v>
      </c>
      <c r="H671" t="str">
        <f t="shared" si="52"/>
        <v>No</v>
      </c>
      <c r="I671" t="str">
        <f t="shared" si="53"/>
        <v>No</v>
      </c>
      <c r="J671" t="str">
        <f t="shared" si="54"/>
        <v>No</v>
      </c>
      <c r="K671" t="e">
        <f>VLOOKUP(B671,'DOE Codes Lookups'!$A$3:$D$507,2,FALSE)</f>
        <v>#N/A</v>
      </c>
    </row>
    <row r="672" spans="1:11" ht="30" x14ac:dyDescent="0.25">
      <c r="A672">
        <v>671</v>
      </c>
      <c r="B672" s="71" t="s">
        <v>992</v>
      </c>
      <c r="C672" s="55" t="str">
        <f t="shared" si="50"/>
        <v>(NCCER241) NCCER Millwright - Level 4 (Postsecondary)</v>
      </c>
      <c r="D672" s="55" t="s">
        <v>993</v>
      </c>
      <c r="E672" s="54" t="str">
        <f t="shared" si="51"/>
        <v>1</v>
      </c>
      <c r="F672">
        <v>671</v>
      </c>
      <c r="G672" s="67" t="s">
        <v>925</v>
      </c>
      <c r="H672" t="str">
        <f t="shared" si="52"/>
        <v>No</v>
      </c>
      <c r="I672" t="str">
        <f t="shared" si="53"/>
        <v>No</v>
      </c>
      <c r="J672" t="str">
        <f t="shared" si="54"/>
        <v>No</v>
      </c>
      <c r="K672" t="e">
        <f>VLOOKUP(B672,'DOE Codes Lookups'!$A$3:$D$507,2,FALSE)</f>
        <v>#N/A</v>
      </c>
    </row>
    <row r="673" spans="1:11" ht="30" x14ac:dyDescent="0.25">
      <c r="A673">
        <v>672</v>
      </c>
      <c r="B673" s="71" t="s">
        <v>994</v>
      </c>
      <c r="C673" s="55" t="str">
        <f t="shared" si="50"/>
        <v>(NCCER242) NCCER Millwright - Level 5 (Postsecondary)</v>
      </c>
      <c r="D673" s="55" t="s">
        <v>995</v>
      </c>
      <c r="E673" s="54" t="str">
        <f t="shared" si="51"/>
        <v>1</v>
      </c>
      <c r="F673">
        <v>672</v>
      </c>
      <c r="G673" s="67" t="s">
        <v>925</v>
      </c>
      <c r="H673" t="str">
        <f t="shared" si="52"/>
        <v>No</v>
      </c>
      <c r="I673" t="str">
        <f t="shared" si="53"/>
        <v>No</v>
      </c>
      <c r="J673" t="str">
        <f t="shared" si="54"/>
        <v>No</v>
      </c>
      <c r="K673" t="e">
        <f>VLOOKUP(B673,'DOE Codes Lookups'!$A$3:$D$507,2,FALSE)</f>
        <v>#N/A</v>
      </c>
    </row>
    <row r="674" spans="1:11" ht="30" x14ac:dyDescent="0.25">
      <c r="A674">
        <v>673</v>
      </c>
      <c r="B674" s="71" t="s">
        <v>996</v>
      </c>
      <c r="C674" s="55" t="str">
        <f t="shared" si="50"/>
        <v>(NCCER243) NCCER Painting - Level 1 (Postsecondary)</v>
      </c>
      <c r="D674" s="55" t="s">
        <v>997</v>
      </c>
      <c r="E674" s="54" t="str">
        <f t="shared" si="51"/>
        <v>1</v>
      </c>
      <c r="F674">
        <v>673</v>
      </c>
      <c r="G674" s="67" t="s">
        <v>925</v>
      </c>
      <c r="H674" t="str">
        <f t="shared" si="52"/>
        <v>No</v>
      </c>
      <c r="I674" t="str">
        <f t="shared" si="53"/>
        <v>No</v>
      </c>
      <c r="J674" t="str">
        <f t="shared" si="54"/>
        <v>No</v>
      </c>
      <c r="K674" t="e">
        <f>VLOOKUP(B674,'DOE Codes Lookups'!$A$3:$D$507,2,FALSE)</f>
        <v>#N/A</v>
      </c>
    </row>
    <row r="675" spans="1:11" ht="30" x14ac:dyDescent="0.25">
      <c r="A675">
        <v>674</v>
      </c>
      <c r="B675" s="71" t="s">
        <v>998</v>
      </c>
      <c r="C675" s="55" t="str">
        <f t="shared" si="50"/>
        <v>(NCCER244) NCCER Painting - Level 2 (Postsecondary)</v>
      </c>
      <c r="D675" s="55" t="s">
        <v>999</v>
      </c>
      <c r="E675" s="54" t="str">
        <f t="shared" si="51"/>
        <v>1</v>
      </c>
      <c r="F675">
        <v>674</v>
      </c>
      <c r="G675" s="67" t="s">
        <v>925</v>
      </c>
      <c r="H675" t="str">
        <f t="shared" si="52"/>
        <v>No</v>
      </c>
      <c r="I675" t="str">
        <f t="shared" si="53"/>
        <v>No</v>
      </c>
      <c r="J675" t="str">
        <f t="shared" si="54"/>
        <v>No</v>
      </c>
      <c r="K675" t="e">
        <f>VLOOKUP(B675,'DOE Codes Lookups'!$A$3:$D$507,2,FALSE)</f>
        <v>#N/A</v>
      </c>
    </row>
    <row r="676" spans="1:11" ht="30" x14ac:dyDescent="0.25">
      <c r="A676">
        <v>675</v>
      </c>
      <c r="B676" s="71" t="s">
        <v>1000</v>
      </c>
      <c r="C676" s="55" t="str">
        <f t="shared" si="50"/>
        <v>(NCCER245) NCCER Painting - Level 3 (Postsecondary)</v>
      </c>
      <c r="D676" s="55" t="s">
        <v>1001</v>
      </c>
      <c r="E676" s="54" t="str">
        <f t="shared" si="51"/>
        <v>1</v>
      </c>
      <c r="F676">
        <v>675</v>
      </c>
      <c r="G676" s="67" t="s">
        <v>925</v>
      </c>
      <c r="H676" t="str">
        <f t="shared" si="52"/>
        <v>No</v>
      </c>
      <c r="I676" t="str">
        <f t="shared" si="53"/>
        <v>No</v>
      </c>
      <c r="J676" t="str">
        <f t="shared" si="54"/>
        <v>No</v>
      </c>
      <c r="K676" t="e">
        <f>VLOOKUP(B676,'DOE Codes Lookups'!$A$3:$D$507,2,FALSE)</f>
        <v>#N/A</v>
      </c>
    </row>
    <row r="677" spans="1:11" ht="30" x14ac:dyDescent="0.25">
      <c r="A677">
        <v>676</v>
      </c>
      <c r="B677" s="71" t="s">
        <v>3840</v>
      </c>
      <c r="C677" s="55" t="str">
        <f t="shared" si="50"/>
        <v>(NCCER246) NCCER Pipefitting - Level 1 (Postsecondary)</v>
      </c>
      <c r="D677" s="55" t="s">
        <v>3841</v>
      </c>
      <c r="E677" s="54" t="str">
        <f t="shared" si="51"/>
        <v>1</v>
      </c>
      <c r="F677">
        <v>676</v>
      </c>
      <c r="G677" s="67" t="s">
        <v>925</v>
      </c>
      <c r="H677" t="str">
        <f t="shared" si="52"/>
        <v>No</v>
      </c>
      <c r="I677" t="str">
        <f t="shared" si="53"/>
        <v>No</v>
      </c>
      <c r="J677" t="str">
        <f t="shared" si="54"/>
        <v>No</v>
      </c>
      <c r="K677" t="e">
        <f>VLOOKUP(B677,'DOE Codes Lookups'!$A$3:$D$507,2,FALSE)</f>
        <v>#N/A</v>
      </c>
    </row>
    <row r="678" spans="1:11" ht="30" x14ac:dyDescent="0.25">
      <c r="A678">
        <v>677</v>
      </c>
      <c r="B678" s="71" t="s">
        <v>3842</v>
      </c>
      <c r="C678" s="55" t="str">
        <f t="shared" si="50"/>
        <v>(NCCER247) NCCER Pipefitting - Level 2 (Postsecondary)</v>
      </c>
      <c r="D678" s="55" t="s">
        <v>3843</v>
      </c>
      <c r="E678" s="54" t="str">
        <f t="shared" si="51"/>
        <v>1</v>
      </c>
      <c r="F678">
        <v>677</v>
      </c>
      <c r="G678" s="67" t="s">
        <v>925</v>
      </c>
      <c r="H678" t="str">
        <f t="shared" si="52"/>
        <v>No</v>
      </c>
      <c r="I678" t="str">
        <f t="shared" si="53"/>
        <v>No</v>
      </c>
      <c r="J678" t="str">
        <f t="shared" si="54"/>
        <v>No</v>
      </c>
      <c r="K678" t="e">
        <f>VLOOKUP(B678,'DOE Codes Lookups'!$A$3:$D$507,2,FALSE)</f>
        <v>#N/A</v>
      </c>
    </row>
    <row r="679" spans="1:11" ht="30" x14ac:dyDescent="0.25">
      <c r="A679">
        <v>678</v>
      </c>
      <c r="B679" s="71" t="s">
        <v>3844</v>
      </c>
      <c r="C679" s="55" t="str">
        <f t="shared" si="50"/>
        <v>(NCCER248) NCCER Pipefitting - Level 3 (Postsecondary)</v>
      </c>
      <c r="D679" s="55" t="s">
        <v>3845</v>
      </c>
      <c r="E679" s="54" t="str">
        <f t="shared" si="51"/>
        <v>1</v>
      </c>
      <c r="F679">
        <v>678</v>
      </c>
      <c r="G679" s="67" t="s">
        <v>925</v>
      </c>
      <c r="H679" t="str">
        <f t="shared" si="52"/>
        <v>No</v>
      </c>
      <c r="I679" t="str">
        <f t="shared" si="53"/>
        <v>No</v>
      </c>
      <c r="J679" t="str">
        <f t="shared" si="54"/>
        <v>No</v>
      </c>
      <c r="K679" t="e">
        <f>VLOOKUP(B679,'DOE Codes Lookups'!$A$3:$D$507,2,FALSE)</f>
        <v>#N/A</v>
      </c>
    </row>
    <row r="680" spans="1:11" ht="30" x14ac:dyDescent="0.25">
      <c r="A680">
        <v>679</v>
      </c>
      <c r="B680" s="71" t="s">
        <v>1002</v>
      </c>
      <c r="C680" s="55" t="str">
        <f t="shared" si="50"/>
        <v>(NCCER249) NCCER Pipefitting - Level 4 (Postsecondary)</v>
      </c>
      <c r="D680" s="55" t="s">
        <v>1003</v>
      </c>
      <c r="E680" s="54" t="str">
        <f t="shared" si="51"/>
        <v>5</v>
      </c>
      <c r="F680">
        <v>679</v>
      </c>
      <c r="G680" s="67" t="s">
        <v>925</v>
      </c>
      <c r="H680" t="str">
        <f t="shared" si="52"/>
        <v>Yes</v>
      </c>
      <c r="I680" t="str">
        <f t="shared" si="53"/>
        <v>Yes</v>
      </c>
      <c r="J680" t="str">
        <f t="shared" si="54"/>
        <v>No</v>
      </c>
      <c r="K680" t="e">
        <f>VLOOKUP(B680,'DOE Codes Lookups'!$A$3:$D$507,2,FALSE)</f>
        <v>#N/A</v>
      </c>
    </row>
    <row r="681" spans="1:11" ht="30" x14ac:dyDescent="0.25">
      <c r="A681">
        <v>680</v>
      </c>
      <c r="B681" s="71" t="s">
        <v>1004</v>
      </c>
      <c r="C681" s="55" t="str">
        <f t="shared" si="50"/>
        <v>(NCCER250) NCCER Plumbing - Level 1 (Postsecondary)</v>
      </c>
      <c r="D681" s="55" t="s">
        <v>1005</v>
      </c>
      <c r="E681" s="54" t="str">
        <f t="shared" si="51"/>
        <v>1</v>
      </c>
      <c r="F681">
        <v>680</v>
      </c>
      <c r="G681" s="67" t="s">
        <v>925</v>
      </c>
      <c r="H681" t="str">
        <f t="shared" si="52"/>
        <v>No</v>
      </c>
      <c r="I681" t="str">
        <f t="shared" si="53"/>
        <v>No</v>
      </c>
      <c r="J681" t="str">
        <f t="shared" si="54"/>
        <v>No</v>
      </c>
      <c r="K681" t="e">
        <f>VLOOKUP(B681,'DOE Codes Lookups'!$A$3:$D$507,2,FALSE)</f>
        <v>#N/A</v>
      </c>
    </row>
    <row r="682" spans="1:11" ht="30" x14ac:dyDescent="0.25">
      <c r="A682">
        <v>681</v>
      </c>
      <c r="B682" s="71" t="s">
        <v>1006</v>
      </c>
      <c r="C682" s="55" t="str">
        <f t="shared" si="50"/>
        <v>(NCCER251) NCCER Plumbing - Level 2 (Postsecondary)</v>
      </c>
      <c r="D682" s="55" t="s">
        <v>1007</v>
      </c>
      <c r="E682" s="54" t="str">
        <f t="shared" si="51"/>
        <v>1</v>
      </c>
      <c r="F682">
        <v>681</v>
      </c>
      <c r="G682" s="67" t="s">
        <v>925</v>
      </c>
      <c r="H682" t="str">
        <f t="shared" si="52"/>
        <v>No</v>
      </c>
      <c r="I682" t="str">
        <f t="shared" si="53"/>
        <v>No</v>
      </c>
      <c r="J682" t="str">
        <f t="shared" si="54"/>
        <v>No</v>
      </c>
      <c r="K682" t="e">
        <f>VLOOKUP(B682,'DOE Codes Lookups'!$A$3:$D$507,2,FALSE)</f>
        <v>#N/A</v>
      </c>
    </row>
    <row r="683" spans="1:11" ht="30" x14ac:dyDescent="0.25">
      <c r="A683">
        <v>682</v>
      </c>
      <c r="B683" s="71" t="s">
        <v>1008</v>
      </c>
      <c r="C683" s="55" t="str">
        <f t="shared" si="50"/>
        <v>(NCCER252) NCCER Plumbing - Level 3 (Postsecondary)</v>
      </c>
      <c r="D683" s="55" t="s">
        <v>1009</v>
      </c>
      <c r="E683" s="54" t="str">
        <f t="shared" si="51"/>
        <v>1</v>
      </c>
      <c r="F683">
        <v>682</v>
      </c>
      <c r="G683" s="67" t="s">
        <v>925</v>
      </c>
      <c r="H683" t="str">
        <f t="shared" si="52"/>
        <v>No</v>
      </c>
      <c r="I683" t="str">
        <f t="shared" si="53"/>
        <v>No</v>
      </c>
      <c r="J683" t="str">
        <f t="shared" si="54"/>
        <v>No</v>
      </c>
      <c r="K683" t="e">
        <f>VLOOKUP(B683,'DOE Codes Lookups'!$A$3:$D$507,2,FALSE)</f>
        <v>#N/A</v>
      </c>
    </row>
    <row r="684" spans="1:11" ht="30" x14ac:dyDescent="0.25">
      <c r="A684">
        <v>683</v>
      </c>
      <c r="B684" s="71" t="s">
        <v>1010</v>
      </c>
      <c r="C684" s="55" t="str">
        <f t="shared" si="50"/>
        <v>(NCCER253) NCCER Plumbing - Level 4 (Postsecondary)</v>
      </c>
      <c r="D684" s="55" t="s">
        <v>1011</v>
      </c>
      <c r="E684" s="54" t="str">
        <f t="shared" si="51"/>
        <v>5</v>
      </c>
      <c r="F684">
        <v>683</v>
      </c>
      <c r="G684" s="67" t="s">
        <v>925</v>
      </c>
      <c r="H684" t="str">
        <f t="shared" si="52"/>
        <v>Yes</v>
      </c>
      <c r="I684" t="str">
        <f t="shared" si="53"/>
        <v>Yes</v>
      </c>
      <c r="J684" t="str">
        <f t="shared" si="54"/>
        <v>No</v>
      </c>
      <c r="K684" t="e">
        <f>VLOOKUP(B684,'DOE Codes Lookups'!$A$3:$D$507,2,FALSE)</f>
        <v>#N/A</v>
      </c>
    </row>
    <row r="685" spans="1:11" ht="30" x14ac:dyDescent="0.25">
      <c r="A685">
        <v>684</v>
      </c>
      <c r="B685" s="71" t="s">
        <v>1012</v>
      </c>
      <c r="C685" s="55" t="str">
        <f t="shared" si="50"/>
        <v>(NCCER254) NCCER Project Management (Postsecondary)</v>
      </c>
      <c r="D685" s="55" t="s">
        <v>1013</v>
      </c>
      <c r="E685" s="54" t="str">
        <f t="shared" si="51"/>
        <v>1</v>
      </c>
      <c r="F685">
        <v>684</v>
      </c>
      <c r="G685" s="67" t="s">
        <v>925</v>
      </c>
      <c r="H685" t="str">
        <f t="shared" si="52"/>
        <v>No</v>
      </c>
      <c r="I685" t="str">
        <f t="shared" si="53"/>
        <v>No</v>
      </c>
      <c r="J685" t="str">
        <f t="shared" si="54"/>
        <v>No</v>
      </c>
      <c r="K685" t="e">
        <f>VLOOKUP(B685,'DOE Codes Lookups'!$A$3:$D$507,2,FALSE)</f>
        <v>#N/A</v>
      </c>
    </row>
    <row r="686" spans="1:11" ht="30" x14ac:dyDescent="0.25">
      <c r="A686">
        <v>685</v>
      </c>
      <c r="B686" s="71" t="s">
        <v>1014</v>
      </c>
      <c r="C686" s="55" t="str">
        <f t="shared" si="50"/>
        <v>(NCCER255) NCCER Sheet Metal - Level 1 (Postsecondary)</v>
      </c>
      <c r="D686" s="55" t="s">
        <v>1015</v>
      </c>
      <c r="E686" s="54" t="str">
        <f t="shared" si="51"/>
        <v>1</v>
      </c>
      <c r="F686">
        <v>685</v>
      </c>
      <c r="G686" s="67" t="s">
        <v>925</v>
      </c>
      <c r="H686" t="str">
        <f t="shared" si="52"/>
        <v>No</v>
      </c>
      <c r="I686" t="str">
        <f t="shared" si="53"/>
        <v>No</v>
      </c>
      <c r="J686" t="str">
        <f t="shared" si="54"/>
        <v>No</v>
      </c>
      <c r="K686" t="e">
        <f>VLOOKUP(B686,'DOE Codes Lookups'!$A$3:$D$507,2,FALSE)</f>
        <v>#N/A</v>
      </c>
    </row>
    <row r="687" spans="1:11" ht="30" x14ac:dyDescent="0.25">
      <c r="A687">
        <v>686</v>
      </c>
      <c r="B687" s="71" t="s">
        <v>3846</v>
      </c>
      <c r="C687" s="55" t="str">
        <f t="shared" si="50"/>
        <v>(NCCER256) NCCER Sheet Metal - Level 2 (Postsecondary)</v>
      </c>
      <c r="D687" s="55" t="s">
        <v>3847</v>
      </c>
      <c r="E687" s="54" t="str">
        <f t="shared" si="51"/>
        <v>1</v>
      </c>
      <c r="F687">
        <v>686</v>
      </c>
      <c r="G687" s="67" t="s">
        <v>925</v>
      </c>
      <c r="H687" t="str">
        <f t="shared" si="52"/>
        <v>No</v>
      </c>
      <c r="I687" t="str">
        <f t="shared" si="53"/>
        <v>No</v>
      </c>
      <c r="J687" t="str">
        <f t="shared" si="54"/>
        <v>No</v>
      </c>
      <c r="K687" t="e">
        <f>VLOOKUP(B687,'DOE Codes Lookups'!$A$3:$D$507,2,FALSE)</f>
        <v>#N/A</v>
      </c>
    </row>
    <row r="688" spans="1:11" ht="30" x14ac:dyDescent="0.25">
      <c r="A688">
        <v>687</v>
      </c>
      <c r="B688" s="71" t="s">
        <v>3848</v>
      </c>
      <c r="C688" s="55" t="str">
        <f t="shared" si="50"/>
        <v>(NCCER257) NCCER Sheet Metal - Level 3 (Postsecondary)</v>
      </c>
      <c r="D688" s="55" t="s">
        <v>3849</v>
      </c>
      <c r="E688" s="54" t="str">
        <f t="shared" si="51"/>
        <v>1</v>
      </c>
      <c r="F688">
        <v>687</v>
      </c>
      <c r="G688" s="67" t="s">
        <v>925</v>
      </c>
      <c r="H688" t="str">
        <f t="shared" si="52"/>
        <v>No</v>
      </c>
      <c r="I688" t="str">
        <f t="shared" si="53"/>
        <v>No</v>
      </c>
      <c r="J688" t="str">
        <f t="shared" si="54"/>
        <v>No</v>
      </c>
      <c r="K688" t="e">
        <f>VLOOKUP(B688,'DOE Codes Lookups'!$A$3:$D$507,2,FALSE)</f>
        <v>#N/A</v>
      </c>
    </row>
    <row r="689" spans="1:11" ht="30" x14ac:dyDescent="0.25">
      <c r="A689">
        <v>688</v>
      </c>
      <c r="B689" s="71" t="s">
        <v>1016</v>
      </c>
      <c r="C689" s="55" t="str">
        <f t="shared" si="50"/>
        <v>(NCCER258) NCCER Sheet Metal - Level 4 (Postsecondary)</v>
      </c>
      <c r="D689" s="55" t="s">
        <v>1017</v>
      </c>
      <c r="E689" s="54" t="str">
        <f t="shared" si="51"/>
        <v>1</v>
      </c>
      <c r="F689">
        <v>688</v>
      </c>
      <c r="G689" s="67" t="s">
        <v>925</v>
      </c>
      <c r="H689" t="str">
        <f t="shared" si="52"/>
        <v>No</v>
      </c>
      <c r="I689" t="str">
        <f t="shared" si="53"/>
        <v>No</v>
      </c>
      <c r="J689" t="str">
        <f t="shared" si="54"/>
        <v>No</v>
      </c>
      <c r="K689" t="e">
        <f>VLOOKUP(B689,'DOE Codes Lookups'!$A$3:$D$507,2,FALSE)</f>
        <v>#N/A</v>
      </c>
    </row>
    <row r="690" spans="1:11" ht="30" x14ac:dyDescent="0.25">
      <c r="A690">
        <v>689</v>
      </c>
      <c r="B690" s="71" t="s">
        <v>3850</v>
      </c>
      <c r="C690" s="55" t="str">
        <f t="shared" si="50"/>
        <v>(NCCER259) NCCER Sprinkler Fitting Level 1 (Postsecondary)</v>
      </c>
      <c r="D690" s="55" t="s">
        <v>3851</v>
      </c>
      <c r="E690" s="54" t="str">
        <f t="shared" si="51"/>
        <v>1</v>
      </c>
      <c r="F690">
        <v>689</v>
      </c>
      <c r="G690" s="67" t="s">
        <v>925</v>
      </c>
      <c r="H690" t="str">
        <f t="shared" si="52"/>
        <v>No</v>
      </c>
      <c r="I690" t="str">
        <f t="shared" si="53"/>
        <v>No</v>
      </c>
      <c r="J690" t="str">
        <f t="shared" si="54"/>
        <v>No</v>
      </c>
      <c r="K690" t="e">
        <f>VLOOKUP(B690,'DOE Codes Lookups'!$A$3:$D$507,2,FALSE)</f>
        <v>#N/A</v>
      </c>
    </row>
    <row r="691" spans="1:11" ht="30" x14ac:dyDescent="0.25">
      <c r="A691">
        <v>690</v>
      </c>
      <c r="B691" s="71" t="s">
        <v>3852</v>
      </c>
      <c r="C691" s="55" t="str">
        <f t="shared" si="50"/>
        <v>(NCCER260) NCCER Sprinkler Fitting Level 2 (Postsecondary)</v>
      </c>
      <c r="D691" s="55" t="s">
        <v>3853</v>
      </c>
      <c r="E691" s="54" t="str">
        <f t="shared" si="51"/>
        <v>1</v>
      </c>
      <c r="F691">
        <v>690</v>
      </c>
      <c r="G691" s="67" t="s">
        <v>925</v>
      </c>
      <c r="H691" t="str">
        <f t="shared" si="52"/>
        <v>No</v>
      </c>
      <c r="I691" t="str">
        <f t="shared" si="53"/>
        <v>No</v>
      </c>
      <c r="J691" t="str">
        <f t="shared" si="54"/>
        <v>No</v>
      </c>
      <c r="K691" t="e">
        <f>VLOOKUP(B691,'DOE Codes Lookups'!$A$3:$D$507,2,FALSE)</f>
        <v>#N/A</v>
      </c>
    </row>
    <row r="692" spans="1:11" ht="30" x14ac:dyDescent="0.25">
      <c r="A692">
        <v>691</v>
      </c>
      <c r="B692" s="71" t="s">
        <v>3854</v>
      </c>
      <c r="C692" s="55" t="str">
        <f t="shared" si="50"/>
        <v>(NCCER261) NCCER Sprinkler Fitting Level 3 (Postsecondary)</v>
      </c>
      <c r="D692" s="55" t="s">
        <v>3855</v>
      </c>
      <c r="E692" s="54" t="str">
        <f t="shared" si="51"/>
        <v>1</v>
      </c>
      <c r="F692">
        <v>691</v>
      </c>
      <c r="G692" s="67" t="s">
        <v>925</v>
      </c>
      <c r="H692" t="str">
        <f t="shared" si="52"/>
        <v>No</v>
      </c>
      <c r="I692" t="str">
        <f t="shared" si="53"/>
        <v>No</v>
      </c>
      <c r="J692" t="str">
        <f t="shared" si="54"/>
        <v>No</v>
      </c>
      <c r="K692" t="e">
        <f>VLOOKUP(B692,'DOE Codes Lookups'!$A$3:$D$507,2,FALSE)</f>
        <v>#N/A</v>
      </c>
    </row>
    <row r="693" spans="1:11" ht="30" x14ac:dyDescent="0.25">
      <c r="A693">
        <v>692</v>
      </c>
      <c r="B693" s="71" t="s">
        <v>1018</v>
      </c>
      <c r="C693" s="55" t="str">
        <f t="shared" si="50"/>
        <v>(NCCER262) NCCER Sprinkler Fitting Level 4 (Postsecondary)</v>
      </c>
      <c r="D693" s="55" t="s">
        <v>1019</v>
      </c>
      <c r="E693" s="54" t="str">
        <f t="shared" si="51"/>
        <v>1</v>
      </c>
      <c r="F693">
        <v>692</v>
      </c>
      <c r="G693" s="67" t="s">
        <v>925</v>
      </c>
      <c r="H693" t="str">
        <f t="shared" si="52"/>
        <v>No</v>
      </c>
      <c r="I693" t="str">
        <f t="shared" si="53"/>
        <v>No</v>
      </c>
      <c r="J693" t="str">
        <f t="shared" si="54"/>
        <v>No</v>
      </c>
      <c r="K693" t="e">
        <f>VLOOKUP(B693,'DOE Codes Lookups'!$A$3:$D$507,2,FALSE)</f>
        <v>#N/A</v>
      </c>
    </row>
    <row r="694" spans="1:11" ht="30" x14ac:dyDescent="0.25">
      <c r="A694">
        <v>693</v>
      </c>
      <c r="B694" s="71" t="s">
        <v>1020</v>
      </c>
      <c r="C694" s="55" t="str">
        <f t="shared" si="50"/>
        <v>(NCCER263) NCCER Welding - Level 1 (Postsecondary)</v>
      </c>
      <c r="D694" s="55" t="s">
        <v>1021</v>
      </c>
      <c r="E694" s="54" t="str">
        <f t="shared" si="51"/>
        <v>1</v>
      </c>
      <c r="F694">
        <v>693</v>
      </c>
      <c r="G694" s="67" t="s">
        <v>925</v>
      </c>
      <c r="H694" t="str">
        <f t="shared" si="52"/>
        <v>No</v>
      </c>
      <c r="I694" t="str">
        <f t="shared" si="53"/>
        <v>No</v>
      </c>
      <c r="J694" t="str">
        <f t="shared" si="54"/>
        <v>No</v>
      </c>
      <c r="K694" t="e">
        <f>VLOOKUP(B694,'DOE Codes Lookups'!$A$3:$D$507,2,FALSE)</f>
        <v>#N/A</v>
      </c>
    </row>
    <row r="695" spans="1:11" ht="30" x14ac:dyDescent="0.25">
      <c r="A695">
        <v>694</v>
      </c>
      <c r="B695" s="71" t="s">
        <v>1022</v>
      </c>
      <c r="C695" s="55" t="str">
        <f t="shared" si="50"/>
        <v>(NCCER264) NCCER Welding - Level 2 (Postsecondary)</v>
      </c>
      <c r="D695" s="55" t="s">
        <v>1023</v>
      </c>
      <c r="E695" s="54" t="str">
        <f t="shared" si="51"/>
        <v>1</v>
      </c>
      <c r="F695">
        <v>694</v>
      </c>
      <c r="G695" s="67" t="s">
        <v>925</v>
      </c>
      <c r="H695" t="str">
        <f t="shared" si="52"/>
        <v>No</v>
      </c>
      <c r="I695" t="str">
        <f t="shared" si="53"/>
        <v>No</v>
      </c>
      <c r="J695" t="str">
        <f t="shared" si="54"/>
        <v>No</v>
      </c>
      <c r="K695" t="e">
        <f>VLOOKUP(B695,'DOE Codes Lookups'!$A$3:$D$507,2,FALSE)</f>
        <v>#N/A</v>
      </c>
    </row>
    <row r="696" spans="1:11" ht="30" x14ac:dyDescent="0.25">
      <c r="A696">
        <v>695</v>
      </c>
      <c r="B696" s="71" t="s">
        <v>1024</v>
      </c>
      <c r="C696" s="55" t="str">
        <f t="shared" si="50"/>
        <v>(NCCER265) NCCER Welding - Level 3 (Postsecondary)</v>
      </c>
      <c r="D696" s="55" t="s">
        <v>1025</v>
      </c>
      <c r="E696" s="54" t="str">
        <f t="shared" si="51"/>
        <v>2</v>
      </c>
      <c r="F696">
        <v>695</v>
      </c>
      <c r="G696" s="67" t="s">
        <v>925</v>
      </c>
      <c r="H696" t="str">
        <f t="shared" si="52"/>
        <v>Yes</v>
      </c>
      <c r="I696" t="str">
        <f t="shared" si="53"/>
        <v>Yes</v>
      </c>
      <c r="J696" t="str">
        <f t="shared" si="54"/>
        <v>Yes</v>
      </c>
      <c r="K696" t="e">
        <f>VLOOKUP(B696,'DOE Codes Lookups'!$A$3:$D$507,2,FALSE)</f>
        <v>#N/A</v>
      </c>
    </row>
    <row r="697" spans="1:11" ht="45" x14ac:dyDescent="0.25">
      <c r="A697">
        <v>696</v>
      </c>
      <c r="B697" s="71" t="s">
        <v>1026</v>
      </c>
      <c r="C697" s="55" t="str">
        <f t="shared" si="50"/>
        <v>(NCCER266) NCCER Industrial Maintenance Mechanic - Level 4 (Postsecondary)</v>
      </c>
      <c r="D697" s="55" t="s">
        <v>1027</v>
      </c>
      <c r="E697" s="54" t="str">
        <f t="shared" si="51"/>
        <v>1</v>
      </c>
      <c r="F697">
        <v>696</v>
      </c>
      <c r="G697" s="67" t="s">
        <v>925</v>
      </c>
      <c r="H697" t="str">
        <f t="shared" si="52"/>
        <v>No</v>
      </c>
      <c r="I697" t="str">
        <f t="shared" si="53"/>
        <v>No</v>
      </c>
      <c r="J697" t="str">
        <f t="shared" si="54"/>
        <v>No</v>
      </c>
      <c r="K697" t="e">
        <f>VLOOKUP(B697,'DOE Codes Lookups'!$A$3:$D$507,2,FALSE)</f>
        <v>#N/A</v>
      </c>
    </row>
    <row r="698" spans="1:11" ht="60" x14ac:dyDescent="0.25">
      <c r="A698">
        <v>697</v>
      </c>
      <c r="B698" s="71" t="s">
        <v>1028</v>
      </c>
      <c r="C698" s="55" t="str">
        <f t="shared" si="50"/>
        <v>(NCCER267) NCCER Industrial Maintenance, Electrical &amp; Instrumentation Technician - Level 4 (Postsecondary)</v>
      </c>
      <c r="D698" s="55" t="s">
        <v>1029</v>
      </c>
      <c r="E698" s="54" t="str">
        <f t="shared" si="51"/>
        <v>2</v>
      </c>
      <c r="F698">
        <v>697</v>
      </c>
      <c r="G698" s="67" t="s">
        <v>925</v>
      </c>
      <c r="H698" t="str">
        <f t="shared" si="52"/>
        <v>Yes</v>
      </c>
      <c r="I698" t="str">
        <f t="shared" si="53"/>
        <v>Yes</v>
      </c>
      <c r="J698" t="str">
        <f t="shared" si="54"/>
        <v>Yes</v>
      </c>
      <c r="K698" t="e">
        <f>VLOOKUP(B698,'DOE Codes Lookups'!$A$3:$D$507,2,FALSE)</f>
        <v>#N/A</v>
      </c>
    </row>
    <row r="699" spans="1:11" ht="30" x14ac:dyDescent="0.25">
      <c r="A699">
        <v>698</v>
      </c>
      <c r="B699" s="71" t="s">
        <v>3413</v>
      </c>
      <c r="C699" s="55" t="str">
        <f t="shared" si="50"/>
        <v>(NCCLS001) Medical Laboratory Technician</v>
      </c>
      <c r="D699" s="55" t="s">
        <v>357</v>
      </c>
      <c r="E699" s="54" t="str">
        <f t="shared" si="51"/>
        <v>1</v>
      </c>
      <c r="F699">
        <v>698</v>
      </c>
      <c r="G699" s="67" t="s">
        <v>4134</v>
      </c>
      <c r="H699" t="str">
        <f t="shared" si="52"/>
        <v>No</v>
      </c>
      <c r="I699" t="str">
        <f t="shared" si="53"/>
        <v>No</v>
      </c>
      <c r="J699" t="str">
        <f t="shared" si="54"/>
        <v>No</v>
      </c>
      <c r="K699" t="e">
        <f>VLOOKUP(B699,'DOE Codes Lookups'!$A$3:$D$507,2,FALSE)</f>
        <v>#N/A</v>
      </c>
    </row>
    <row r="700" spans="1:11" ht="30" x14ac:dyDescent="0.25">
      <c r="A700">
        <v>699</v>
      </c>
      <c r="B700" s="71" t="s">
        <v>1030</v>
      </c>
      <c r="C700" s="55" t="str">
        <f t="shared" si="50"/>
        <v>(NCDLT001) Certified Dental Technician</v>
      </c>
      <c r="D700" s="55" t="s">
        <v>1031</v>
      </c>
      <c r="E700" s="54" t="str">
        <f t="shared" si="51"/>
        <v>1</v>
      </c>
      <c r="F700">
        <v>699</v>
      </c>
      <c r="G700" s="67" t="s">
        <v>1032</v>
      </c>
      <c r="H700" t="str">
        <f t="shared" si="52"/>
        <v>No</v>
      </c>
      <c r="I700" t="str">
        <f t="shared" si="53"/>
        <v>No</v>
      </c>
      <c r="J700" t="str">
        <f t="shared" si="54"/>
        <v>No</v>
      </c>
      <c r="K700" t="e">
        <f>VLOOKUP(B700,'DOE Codes Lookups'!$A$3:$D$507,2,FALSE)</f>
        <v>#N/A</v>
      </c>
    </row>
    <row r="701" spans="1:11" x14ac:dyDescent="0.25">
      <c r="A701">
        <v>700</v>
      </c>
      <c r="B701" s="71" t="s">
        <v>1033</v>
      </c>
      <c r="C701" s="55" t="str">
        <f t="shared" si="50"/>
        <v>(NCFCT001) Certified ECG Technician</v>
      </c>
      <c r="D701" s="55" t="s">
        <v>1034</v>
      </c>
      <c r="E701" s="54" t="str">
        <f t="shared" si="51"/>
        <v>2</v>
      </c>
      <c r="F701">
        <v>700</v>
      </c>
      <c r="G701" s="67" t="s">
        <v>1035</v>
      </c>
      <c r="H701" t="str">
        <f t="shared" si="52"/>
        <v>Yes</v>
      </c>
      <c r="I701" t="str">
        <f t="shared" si="53"/>
        <v>Yes</v>
      </c>
      <c r="J701" t="str">
        <f t="shared" si="54"/>
        <v>Yes</v>
      </c>
      <c r="K701" t="e">
        <f>VLOOKUP(B701,'DOE Codes Lookups'!$A$3:$D$507,2,FALSE)</f>
        <v>#N/A</v>
      </c>
    </row>
    <row r="702" spans="1:11" ht="30" x14ac:dyDescent="0.25">
      <c r="A702">
        <v>701</v>
      </c>
      <c r="B702" s="71" t="s">
        <v>3740</v>
      </c>
      <c r="C702" s="55" t="str">
        <f t="shared" si="50"/>
        <v>(NCFCT002) Certified Pharmacy Technician</v>
      </c>
      <c r="D702" s="55" t="s">
        <v>3741</v>
      </c>
      <c r="E702" s="54" t="str">
        <f t="shared" si="51"/>
        <v>1</v>
      </c>
      <c r="F702">
        <v>701</v>
      </c>
      <c r="G702" s="67" t="s">
        <v>1035</v>
      </c>
      <c r="H702" t="str">
        <f t="shared" si="52"/>
        <v>No</v>
      </c>
      <c r="I702" t="str">
        <f t="shared" si="53"/>
        <v>No</v>
      </c>
      <c r="J702" t="str">
        <f t="shared" si="54"/>
        <v>No</v>
      </c>
      <c r="K702" t="e">
        <f>VLOOKUP(B702,'DOE Codes Lookups'!$A$3:$D$507,2,FALSE)</f>
        <v>#N/A</v>
      </c>
    </row>
    <row r="703" spans="1:11" ht="30" x14ac:dyDescent="0.25">
      <c r="A703">
        <v>702</v>
      </c>
      <c r="B703" s="71" t="s">
        <v>1036</v>
      </c>
      <c r="C703" s="55" t="str">
        <f t="shared" si="50"/>
        <v>(NCFCT003) Certified Phlebotomy Technician</v>
      </c>
      <c r="D703" s="55" t="s">
        <v>396</v>
      </c>
      <c r="E703" s="54" t="str">
        <f t="shared" si="51"/>
        <v>1</v>
      </c>
      <c r="F703">
        <v>702</v>
      </c>
      <c r="G703" s="67" t="s">
        <v>1035</v>
      </c>
      <c r="H703" t="str">
        <f t="shared" si="52"/>
        <v>No</v>
      </c>
      <c r="I703" t="str">
        <f t="shared" si="53"/>
        <v>No</v>
      </c>
      <c r="J703" t="str">
        <f t="shared" si="54"/>
        <v>No</v>
      </c>
      <c r="K703" t="e">
        <f>VLOOKUP(B703,'DOE Codes Lookups'!$A$3:$D$507,2,FALSE)</f>
        <v>#N/A</v>
      </c>
    </row>
    <row r="704" spans="1:11" ht="30" x14ac:dyDescent="0.25">
      <c r="A704">
        <v>703</v>
      </c>
      <c r="B704" s="71" t="s">
        <v>1037</v>
      </c>
      <c r="C704" s="55" t="str">
        <f t="shared" si="50"/>
        <v>(NCFCT004) Tech in Surgery - Certified (NCCT)</v>
      </c>
      <c r="D704" s="55" t="s">
        <v>1038</v>
      </c>
      <c r="E704" s="54" t="str">
        <f t="shared" si="51"/>
        <v>5</v>
      </c>
      <c r="F704">
        <v>703</v>
      </c>
      <c r="G704" s="67" t="s">
        <v>1035</v>
      </c>
      <c r="H704" t="str">
        <f t="shared" si="52"/>
        <v>Yes</v>
      </c>
      <c r="I704" t="str">
        <f t="shared" si="53"/>
        <v>Yes</v>
      </c>
      <c r="J704" t="str">
        <f t="shared" si="54"/>
        <v>No</v>
      </c>
      <c r="K704" t="e">
        <f>VLOOKUP(B704,'DOE Codes Lookups'!$A$3:$D$507,2,FALSE)</f>
        <v>#N/A</v>
      </c>
    </row>
    <row r="705" spans="1:11" x14ac:dyDescent="0.25">
      <c r="A705">
        <v>704</v>
      </c>
      <c r="B705" s="71" t="s">
        <v>1039</v>
      </c>
      <c r="C705" s="55" t="str">
        <f t="shared" si="50"/>
        <v>(NCFCT005) Medical Assistant</v>
      </c>
      <c r="D705" s="55" t="s">
        <v>1040</v>
      </c>
      <c r="E705" s="54" t="str">
        <f t="shared" si="51"/>
        <v>5</v>
      </c>
      <c r="F705">
        <v>704</v>
      </c>
      <c r="G705" s="67" t="s">
        <v>1035</v>
      </c>
      <c r="H705" t="str">
        <f t="shared" si="52"/>
        <v>Yes</v>
      </c>
      <c r="I705" t="str">
        <f t="shared" si="53"/>
        <v>Yes</v>
      </c>
      <c r="J705" t="str">
        <f t="shared" si="54"/>
        <v>No</v>
      </c>
      <c r="K705" t="e">
        <f>VLOOKUP(B705,'DOE Codes Lookups'!$A$3:$D$507,2,FALSE)</f>
        <v>#N/A</v>
      </c>
    </row>
    <row r="706" spans="1:11" ht="30" x14ac:dyDescent="0.25">
      <c r="A706">
        <v>705</v>
      </c>
      <c r="B706" s="71" t="s">
        <v>1041</v>
      </c>
      <c r="C706" s="55" t="str">
        <f t="shared" ref="C706:C769" si="55">CONCATENATE("(",B706,") ",D706)</f>
        <v>(NCFCT006) National Certified Insurance and Coding Specialist (NCICS)</v>
      </c>
      <c r="D706" s="55" t="s">
        <v>1042</v>
      </c>
      <c r="E706" s="54" t="str">
        <f t="shared" ref="E706:E769" si="56">IF(H706="no","1",IF(AND(H706="Yes",I706="No",J706="No"),"3",IF(AND(H706="Yes",I706="Yes",J706="Yes"),"2",IF(AND(H706="Yes",I706="Yes",J706="No"),"5",IF(AND(H706="Yes",I706="No",J706="Yes"),"4","0")))))</f>
        <v>2</v>
      </c>
      <c r="F706">
        <v>705</v>
      </c>
      <c r="G706" s="67" t="s">
        <v>1035</v>
      </c>
      <c r="H706" t="str">
        <f t="shared" ref="H706:H769" si="57">IFERROR(VLOOKUP(B706,PSICFL_2021,2,FALSE),"No")</f>
        <v>Yes</v>
      </c>
      <c r="I706" t="str">
        <f t="shared" ref="I706:I769" si="58">IFERROR(VLOOKUP(B706,PSICFL_2021,5,FALSE),"No")</f>
        <v>Yes</v>
      </c>
      <c r="J706" t="str">
        <f t="shared" ref="J706:J769" si="59">IFERROR(VLOOKUP(B706,PSICFL_2021,3,FALSE),"No")</f>
        <v>Yes</v>
      </c>
      <c r="K706" t="e">
        <f>VLOOKUP(B706,'DOE Codes Lookups'!$A$3:$D$507,2,FALSE)</f>
        <v>#N/A</v>
      </c>
    </row>
    <row r="707" spans="1:11" ht="30" x14ac:dyDescent="0.25">
      <c r="A707">
        <v>706</v>
      </c>
      <c r="B707" s="71" t="s">
        <v>1043</v>
      </c>
      <c r="C707" s="55" t="str">
        <f t="shared" si="55"/>
        <v>(NCFCT007) National Certified Medical Office Assistant (NCMOA)</v>
      </c>
      <c r="D707" s="55" t="s">
        <v>1044</v>
      </c>
      <c r="E707" s="54" t="str">
        <f t="shared" si="56"/>
        <v>2</v>
      </c>
      <c r="F707">
        <v>706</v>
      </c>
      <c r="G707" s="67" t="s">
        <v>1035</v>
      </c>
      <c r="H707" t="str">
        <f t="shared" si="57"/>
        <v>Yes</v>
      </c>
      <c r="I707" t="str">
        <f t="shared" si="58"/>
        <v>Yes</v>
      </c>
      <c r="J707" t="str">
        <f t="shared" si="59"/>
        <v>Yes</v>
      </c>
      <c r="K707" t="e">
        <f>VLOOKUP(B707,'DOE Codes Lookups'!$A$3:$D$507,2,FALSE)</f>
        <v>#N/A</v>
      </c>
    </row>
    <row r="708" spans="1:11" ht="30" x14ac:dyDescent="0.25">
      <c r="A708">
        <v>707</v>
      </c>
      <c r="B708" s="71" t="s">
        <v>1045</v>
      </c>
      <c r="C708" s="55" t="str">
        <f t="shared" si="55"/>
        <v>(NCFCT008) National Certified Patient Care Technician (NCPCT)</v>
      </c>
      <c r="D708" s="55" t="s">
        <v>1046</v>
      </c>
      <c r="E708" s="54" t="str">
        <f t="shared" si="56"/>
        <v>2</v>
      </c>
      <c r="F708">
        <v>707</v>
      </c>
      <c r="G708" s="67" t="s">
        <v>1035</v>
      </c>
      <c r="H708" t="str">
        <f t="shared" si="57"/>
        <v>Yes</v>
      </c>
      <c r="I708" t="str">
        <f t="shared" si="58"/>
        <v>Yes</v>
      </c>
      <c r="J708" t="str">
        <f t="shared" si="59"/>
        <v>Yes</v>
      </c>
      <c r="K708" t="e">
        <f>VLOOKUP(B708,'DOE Codes Lookups'!$A$3:$D$507,2,FALSE)</f>
        <v>#N/A</v>
      </c>
    </row>
    <row r="709" spans="1:11" ht="30" x14ac:dyDescent="0.25">
      <c r="A709">
        <v>708</v>
      </c>
      <c r="B709" s="71" t="s">
        <v>3414</v>
      </c>
      <c r="C709" s="55" t="str">
        <f t="shared" si="55"/>
        <v>(NCIDQ001) National Council for Interior Design Certification (NCIDQ)</v>
      </c>
      <c r="D709" s="55" t="s">
        <v>3415</v>
      </c>
      <c r="E709" s="54" t="str">
        <f t="shared" si="56"/>
        <v>1</v>
      </c>
      <c r="F709">
        <v>708</v>
      </c>
      <c r="G709" s="67" t="s">
        <v>4136</v>
      </c>
      <c r="H709" t="str">
        <f t="shared" si="57"/>
        <v>No</v>
      </c>
      <c r="I709" t="str">
        <f t="shared" si="58"/>
        <v>No</v>
      </c>
      <c r="J709" t="str">
        <f t="shared" si="59"/>
        <v>No</v>
      </c>
      <c r="K709" t="e">
        <f>VLOOKUP(B709,'DOE Codes Lookups'!$A$3:$D$507,2,FALSE)</f>
        <v>#N/A</v>
      </c>
    </row>
    <row r="710" spans="1:11" ht="30" x14ac:dyDescent="0.25">
      <c r="A710">
        <v>709</v>
      </c>
      <c r="B710" s="71" t="s">
        <v>1047</v>
      </c>
      <c r="C710" s="55" t="str">
        <f t="shared" si="55"/>
        <v>(NCMCA001) Certified Board for Sterile Processing and Distribution</v>
      </c>
      <c r="D710" s="55" t="s">
        <v>1048</v>
      </c>
      <c r="E710" s="54" t="str">
        <f t="shared" si="56"/>
        <v>1</v>
      </c>
      <c r="F710">
        <v>709</v>
      </c>
      <c r="G710" s="67" t="s">
        <v>1049</v>
      </c>
      <c r="H710" t="str">
        <f t="shared" si="57"/>
        <v>No</v>
      </c>
      <c r="I710" t="str">
        <f t="shared" si="58"/>
        <v>No</v>
      </c>
      <c r="J710" t="str">
        <f t="shared" si="59"/>
        <v>No</v>
      </c>
      <c r="K710" t="e">
        <f>VLOOKUP(B710,'DOE Codes Lookups'!$A$3:$D$507,2,FALSE)</f>
        <v>#N/A</v>
      </c>
    </row>
    <row r="711" spans="1:11" ht="30" x14ac:dyDescent="0.25">
      <c r="A711">
        <v>710</v>
      </c>
      <c r="B711" s="71" t="s">
        <v>3777</v>
      </c>
      <c r="C711" s="55" t="str">
        <f t="shared" si="55"/>
        <v>(NCMDA001) Registered Abdominal and Vascular Specialist (RAVS)</v>
      </c>
      <c r="D711" s="55" t="s">
        <v>3778</v>
      </c>
      <c r="E711" s="54" t="str">
        <f t="shared" si="56"/>
        <v>1</v>
      </c>
      <c r="F711">
        <v>710</v>
      </c>
      <c r="G711" s="67" t="s">
        <v>4254</v>
      </c>
      <c r="H711" t="str">
        <f t="shared" si="57"/>
        <v>No</v>
      </c>
      <c r="I711" t="str">
        <f t="shared" si="58"/>
        <v>No</v>
      </c>
      <c r="J711" t="str">
        <f t="shared" si="59"/>
        <v>No</v>
      </c>
      <c r="K711" t="e">
        <f>VLOOKUP(B711,'DOE Codes Lookups'!$A$3:$D$507,2,FALSE)</f>
        <v>#N/A</v>
      </c>
    </row>
    <row r="712" spans="1:11" ht="30" x14ac:dyDescent="0.25">
      <c r="A712">
        <v>711</v>
      </c>
      <c r="B712" s="71" t="s">
        <v>3779</v>
      </c>
      <c r="C712" s="55" t="str">
        <f t="shared" si="55"/>
        <v>(NCMDA002) Registered Clinical Massage Therapist (RCMT)</v>
      </c>
      <c r="D712" s="55" t="s">
        <v>3780</v>
      </c>
      <c r="E712" s="54" t="str">
        <f t="shared" si="56"/>
        <v>1</v>
      </c>
      <c r="F712">
        <v>711</v>
      </c>
      <c r="G712" s="67" t="s">
        <v>4254</v>
      </c>
      <c r="H712" t="str">
        <f t="shared" si="57"/>
        <v>No</v>
      </c>
      <c r="I712" t="str">
        <f t="shared" si="58"/>
        <v>No</v>
      </c>
      <c r="J712" t="str">
        <f t="shared" si="59"/>
        <v>No</v>
      </c>
      <c r="K712" t="e">
        <f>VLOOKUP(B712,'DOE Codes Lookups'!$A$3:$D$507,2,FALSE)</f>
        <v>#N/A</v>
      </c>
    </row>
    <row r="713" spans="1:11" ht="30" x14ac:dyDescent="0.25">
      <c r="A713">
        <v>712</v>
      </c>
      <c r="B713" s="71" t="s">
        <v>3781</v>
      </c>
      <c r="C713" s="55" t="str">
        <f t="shared" si="55"/>
        <v>(NCMDA003) Registered Clinical Medical Assistant Specialist (RCMAS)</v>
      </c>
      <c r="D713" s="55" t="s">
        <v>3782</v>
      </c>
      <c r="E713" s="54" t="str">
        <f t="shared" si="56"/>
        <v>1</v>
      </c>
      <c r="F713">
        <v>712</v>
      </c>
      <c r="G713" s="67" t="s">
        <v>4254</v>
      </c>
      <c r="H713" t="str">
        <f t="shared" si="57"/>
        <v>No</v>
      </c>
      <c r="I713" t="str">
        <f t="shared" si="58"/>
        <v>No</v>
      </c>
      <c r="J713" t="str">
        <f t="shared" si="59"/>
        <v>No</v>
      </c>
      <c r="K713" t="e">
        <f>VLOOKUP(B713,'DOE Codes Lookups'!$A$3:$D$507,2,FALSE)</f>
        <v>#N/A</v>
      </c>
    </row>
    <row r="714" spans="1:11" ht="30" x14ac:dyDescent="0.25">
      <c r="A714">
        <v>713</v>
      </c>
      <c r="B714" s="71" t="s">
        <v>3783</v>
      </c>
      <c r="C714" s="55" t="str">
        <f t="shared" si="55"/>
        <v>(NCMDA004) Registered Electrocardiography Specialist (RES)</v>
      </c>
      <c r="D714" s="55" t="s">
        <v>3784</v>
      </c>
      <c r="E714" s="54" t="str">
        <f t="shared" si="56"/>
        <v>1</v>
      </c>
      <c r="F714">
        <v>713</v>
      </c>
      <c r="G714" s="67" t="s">
        <v>4254</v>
      </c>
      <c r="H714" t="str">
        <f t="shared" si="57"/>
        <v>No</v>
      </c>
      <c r="I714" t="str">
        <f t="shared" si="58"/>
        <v>No</v>
      </c>
      <c r="J714" t="str">
        <f t="shared" si="59"/>
        <v>No</v>
      </c>
      <c r="K714" t="e">
        <f>VLOOKUP(B714,'DOE Codes Lookups'!$A$3:$D$507,2,FALSE)</f>
        <v>#N/A</v>
      </c>
    </row>
    <row r="715" spans="1:11" ht="30" x14ac:dyDescent="0.25">
      <c r="A715">
        <v>714</v>
      </c>
      <c r="B715" s="71" t="s">
        <v>3785</v>
      </c>
      <c r="C715" s="55" t="str">
        <f t="shared" si="55"/>
        <v>(NCMDA005) Registered Surgical  Technologist (RST)</v>
      </c>
      <c r="D715" s="55" t="s">
        <v>3786</v>
      </c>
      <c r="E715" s="54" t="str">
        <f t="shared" si="56"/>
        <v>1</v>
      </c>
      <c r="F715">
        <v>714</v>
      </c>
      <c r="G715" s="67" t="s">
        <v>4254</v>
      </c>
      <c r="H715" t="str">
        <f t="shared" si="57"/>
        <v>No</v>
      </c>
      <c r="I715" t="str">
        <f t="shared" si="58"/>
        <v>No</v>
      </c>
      <c r="J715" t="str">
        <f t="shared" si="59"/>
        <v>No</v>
      </c>
      <c r="K715" t="e">
        <f>VLOOKUP(B715,'DOE Codes Lookups'!$A$3:$D$507,2,FALSE)</f>
        <v>#N/A</v>
      </c>
    </row>
    <row r="716" spans="1:11" ht="30" x14ac:dyDescent="0.25">
      <c r="A716">
        <v>715</v>
      </c>
      <c r="B716" s="71" t="s">
        <v>1050</v>
      </c>
      <c r="C716" s="55" t="str">
        <f t="shared" si="55"/>
        <v>(NCRAS001) Certified Broadcast Captioner</v>
      </c>
      <c r="D716" s="55" t="s">
        <v>1051</v>
      </c>
      <c r="E716" s="54" t="str">
        <f t="shared" si="56"/>
        <v>1</v>
      </c>
      <c r="F716">
        <v>715</v>
      </c>
      <c r="G716" s="67" t="s">
        <v>1052</v>
      </c>
      <c r="H716" t="str">
        <f t="shared" si="57"/>
        <v>No</v>
      </c>
      <c r="I716" t="str">
        <f t="shared" si="58"/>
        <v>No</v>
      </c>
      <c r="J716" t="str">
        <f t="shared" si="59"/>
        <v>No</v>
      </c>
      <c r="K716" t="e">
        <f>VLOOKUP(B716,'DOE Codes Lookups'!$A$3:$D$507,2,FALSE)</f>
        <v>#N/A</v>
      </c>
    </row>
    <row r="717" spans="1:11" ht="30" x14ac:dyDescent="0.25">
      <c r="A717">
        <v>716</v>
      </c>
      <c r="B717" s="71" t="s">
        <v>3416</v>
      </c>
      <c r="C717" s="55" t="str">
        <f t="shared" si="55"/>
        <v>(NCRAS002) Institutional Licensure Certification</v>
      </c>
      <c r="D717" s="55" t="s">
        <v>3417</v>
      </c>
      <c r="E717" s="54" t="str">
        <f t="shared" si="56"/>
        <v>1</v>
      </c>
      <c r="F717">
        <v>716</v>
      </c>
      <c r="G717" s="67" t="s">
        <v>1052</v>
      </c>
      <c r="H717" t="str">
        <f t="shared" si="57"/>
        <v>No</v>
      </c>
      <c r="I717" t="str">
        <f t="shared" si="58"/>
        <v>No</v>
      </c>
      <c r="J717" t="str">
        <f t="shared" si="59"/>
        <v>No</v>
      </c>
      <c r="K717" t="e">
        <f>VLOOKUP(B717,'DOE Codes Lookups'!$A$3:$D$507,2,FALSE)</f>
        <v>#N/A</v>
      </c>
    </row>
    <row r="718" spans="1:11" x14ac:dyDescent="0.25">
      <c r="A718">
        <v>717</v>
      </c>
      <c r="B718" s="71" t="s">
        <v>1053</v>
      </c>
      <c r="C718" s="55" t="str">
        <f t="shared" si="55"/>
        <v>(NCRAS003) Professional Reporter</v>
      </c>
      <c r="D718" s="55" t="s">
        <v>1054</v>
      </c>
      <c r="E718" s="54" t="str">
        <f t="shared" si="56"/>
        <v>1</v>
      </c>
      <c r="F718">
        <v>717</v>
      </c>
      <c r="G718" s="67" t="s">
        <v>1052</v>
      </c>
      <c r="H718" t="str">
        <f t="shared" si="57"/>
        <v>No</v>
      </c>
      <c r="I718" t="str">
        <f t="shared" si="58"/>
        <v>No</v>
      </c>
      <c r="J718" t="str">
        <f t="shared" si="59"/>
        <v>No</v>
      </c>
      <c r="K718" t="e">
        <f>VLOOKUP(B718,'DOE Codes Lookups'!$A$3:$D$507,2,FALSE)</f>
        <v>#N/A</v>
      </c>
    </row>
    <row r="719" spans="1:11" x14ac:dyDescent="0.25">
      <c r="A719">
        <v>718</v>
      </c>
      <c r="B719" s="71" t="s">
        <v>3657</v>
      </c>
      <c r="C719" s="55" t="str">
        <f t="shared" si="55"/>
        <v>(NCRAS004) Registered Merit Reporter</v>
      </c>
      <c r="D719" s="55" t="s">
        <v>3658</v>
      </c>
      <c r="E719" s="54" t="str">
        <f t="shared" si="56"/>
        <v>1</v>
      </c>
      <c r="F719">
        <v>718</v>
      </c>
      <c r="G719" s="67" t="s">
        <v>1052</v>
      </c>
      <c r="H719" t="str">
        <f t="shared" si="57"/>
        <v>No</v>
      </c>
      <c r="I719" t="str">
        <f t="shared" si="58"/>
        <v>No</v>
      </c>
      <c r="J719" t="str">
        <f t="shared" si="59"/>
        <v>No</v>
      </c>
      <c r="K719" t="e">
        <f>VLOOKUP(B719,'DOE Codes Lookups'!$A$3:$D$507,2,FALSE)</f>
        <v>#N/A</v>
      </c>
    </row>
    <row r="720" spans="1:11" ht="30" x14ac:dyDescent="0.25">
      <c r="A720">
        <v>719</v>
      </c>
      <c r="B720" s="71" t="s">
        <v>3659</v>
      </c>
      <c r="C720" s="55" t="str">
        <f t="shared" si="55"/>
        <v>(NCRAS005) Registered Diplomate Reporter</v>
      </c>
      <c r="D720" s="55" t="s">
        <v>3660</v>
      </c>
      <c r="E720" s="54" t="str">
        <f t="shared" si="56"/>
        <v>1</v>
      </c>
      <c r="F720">
        <v>719</v>
      </c>
      <c r="G720" s="67" t="s">
        <v>1052</v>
      </c>
      <c r="H720" t="str">
        <f t="shared" si="57"/>
        <v>No</v>
      </c>
      <c r="I720" t="str">
        <f t="shared" si="58"/>
        <v>No</v>
      </c>
      <c r="J720" t="str">
        <f t="shared" si="59"/>
        <v>No</v>
      </c>
      <c r="K720" t="e">
        <f>VLOOKUP(B720,'DOE Codes Lookups'!$A$3:$D$507,2,FALSE)</f>
        <v>#N/A</v>
      </c>
    </row>
    <row r="721" spans="1:11" x14ac:dyDescent="0.25">
      <c r="A721">
        <v>720</v>
      </c>
      <c r="B721" s="71" t="s">
        <v>1055</v>
      </c>
      <c r="C721" s="55" t="str">
        <f t="shared" si="55"/>
        <v>(NCSAF001) Certified Strength Coach</v>
      </c>
      <c r="D721" s="55" t="s">
        <v>1056</v>
      </c>
      <c r="E721" s="54" t="str">
        <f t="shared" si="56"/>
        <v>4</v>
      </c>
      <c r="F721">
        <v>720</v>
      </c>
      <c r="G721" s="67" t="s">
        <v>1057</v>
      </c>
      <c r="H721" t="str">
        <f t="shared" si="57"/>
        <v>Yes</v>
      </c>
      <c r="I721" t="str">
        <f t="shared" si="58"/>
        <v>No</v>
      </c>
      <c r="J721" t="str">
        <f t="shared" si="59"/>
        <v>Yes</v>
      </c>
      <c r="K721" t="e">
        <f>VLOOKUP(B721,'DOE Codes Lookups'!$A$3:$D$507,2,FALSE)</f>
        <v>#N/A</v>
      </c>
    </row>
    <row r="722" spans="1:11" x14ac:dyDescent="0.25">
      <c r="A722">
        <v>721</v>
      </c>
      <c r="B722" s="71" t="s">
        <v>1058</v>
      </c>
      <c r="C722" s="55" t="str">
        <f t="shared" si="55"/>
        <v>(NCSAF002) Certified Personal Trainer</v>
      </c>
      <c r="D722" s="55" t="s">
        <v>258</v>
      </c>
      <c r="E722" s="54" t="str">
        <f t="shared" si="56"/>
        <v>4</v>
      </c>
      <c r="F722">
        <v>721</v>
      </c>
      <c r="G722" s="67" t="s">
        <v>1057</v>
      </c>
      <c r="H722" t="str">
        <f t="shared" si="57"/>
        <v>Yes</v>
      </c>
      <c r="I722" t="str">
        <f t="shared" si="58"/>
        <v>No</v>
      </c>
      <c r="J722" t="str">
        <f t="shared" si="59"/>
        <v>Yes</v>
      </c>
      <c r="K722" t="e">
        <f>VLOOKUP(B722,'DOE Codes Lookups'!$A$3:$D$507,2,FALSE)</f>
        <v>#N/A</v>
      </c>
    </row>
    <row r="723" spans="1:11" x14ac:dyDescent="0.25">
      <c r="A723">
        <v>722</v>
      </c>
      <c r="B723" s="71" t="s">
        <v>1059</v>
      </c>
      <c r="C723" s="55" t="str">
        <f t="shared" si="55"/>
        <v>(NCSAF003) Sport Nutrition Specialist</v>
      </c>
      <c r="D723" s="55" t="s">
        <v>1060</v>
      </c>
      <c r="E723" s="54" t="str">
        <f t="shared" si="56"/>
        <v>4</v>
      </c>
      <c r="F723">
        <v>722</v>
      </c>
      <c r="G723" s="67" t="s">
        <v>1057</v>
      </c>
      <c r="H723" t="str">
        <f t="shared" si="57"/>
        <v>Yes</v>
      </c>
      <c r="I723" t="str">
        <f t="shared" si="58"/>
        <v>No</v>
      </c>
      <c r="J723" t="str">
        <f t="shared" si="59"/>
        <v>Yes</v>
      </c>
      <c r="K723" t="e">
        <f>VLOOKUP(B723,'DOE Codes Lookups'!$A$3:$D$507,2,FALSE)</f>
        <v>#N/A</v>
      </c>
    </row>
    <row r="724" spans="1:11" ht="30" x14ac:dyDescent="0.25">
      <c r="A724">
        <v>723</v>
      </c>
      <c r="B724" s="71" t="s">
        <v>1061</v>
      </c>
      <c r="C724" s="55" t="str">
        <f t="shared" si="55"/>
        <v>(NCSBN001) National Licensed Registered Nurse (NCLEX-RN)</v>
      </c>
      <c r="D724" s="55" t="s">
        <v>1062</v>
      </c>
      <c r="E724" s="54" t="str">
        <f t="shared" si="56"/>
        <v>4</v>
      </c>
      <c r="F724">
        <v>723</v>
      </c>
      <c r="G724" s="67" t="s">
        <v>1063</v>
      </c>
      <c r="H724" t="str">
        <f t="shared" si="57"/>
        <v>Yes</v>
      </c>
      <c r="I724" t="str">
        <f t="shared" si="58"/>
        <v>No</v>
      </c>
      <c r="J724" t="str">
        <f t="shared" si="59"/>
        <v>Yes</v>
      </c>
      <c r="K724" t="e">
        <f>VLOOKUP(B724,'DOE Codes Lookups'!$A$3:$D$507,2,FALSE)</f>
        <v>#N/A</v>
      </c>
    </row>
    <row r="725" spans="1:11" ht="30" x14ac:dyDescent="0.25">
      <c r="A725">
        <v>724</v>
      </c>
      <c r="B725" s="71" t="s">
        <v>1064</v>
      </c>
      <c r="C725" s="55" t="str">
        <f t="shared" si="55"/>
        <v>(NCSBN002) National Licensed Practical Nurse (NCLEX-PN)</v>
      </c>
      <c r="D725" s="55" t="s">
        <v>1065</v>
      </c>
      <c r="E725" s="54" t="str">
        <f t="shared" si="56"/>
        <v>2</v>
      </c>
      <c r="F725">
        <v>724</v>
      </c>
      <c r="G725" s="67" t="s">
        <v>1063</v>
      </c>
      <c r="H725" t="str">
        <f t="shared" si="57"/>
        <v>Yes</v>
      </c>
      <c r="I725" t="str">
        <f t="shared" si="58"/>
        <v>Yes</v>
      </c>
      <c r="J725" t="str">
        <f t="shared" si="59"/>
        <v>Yes</v>
      </c>
      <c r="K725" t="e">
        <f>VLOOKUP(B725,'DOE Codes Lookups'!$A$3:$D$507,2,FALSE)</f>
        <v>#N/A</v>
      </c>
    </row>
    <row r="726" spans="1:11" ht="30" x14ac:dyDescent="0.25">
      <c r="A726">
        <v>725</v>
      </c>
      <c r="B726" s="71" t="s">
        <v>3418</v>
      </c>
      <c r="C726" s="55" t="str">
        <f t="shared" si="55"/>
        <v>(NFPAS001) Certified Fire Protection Specialist  (CFPS)</v>
      </c>
      <c r="D726" s="55" t="s">
        <v>3419</v>
      </c>
      <c r="E726" s="54" t="str">
        <f t="shared" si="56"/>
        <v>1</v>
      </c>
      <c r="F726">
        <v>725</v>
      </c>
      <c r="G726" s="67" t="s">
        <v>4138</v>
      </c>
      <c r="H726" t="str">
        <f t="shared" si="57"/>
        <v>No</v>
      </c>
      <c r="I726" t="str">
        <f t="shared" si="58"/>
        <v>No</v>
      </c>
      <c r="J726" t="str">
        <f t="shared" si="59"/>
        <v>No</v>
      </c>
      <c r="K726" t="e">
        <f>VLOOKUP(B726,'DOE Codes Lookups'!$A$3:$D$507,2,FALSE)</f>
        <v>#N/A</v>
      </c>
    </row>
    <row r="727" spans="1:11" ht="30" x14ac:dyDescent="0.25">
      <c r="A727">
        <v>726</v>
      </c>
      <c r="B727" s="71" t="s">
        <v>3420</v>
      </c>
      <c r="C727" s="55" t="str">
        <f t="shared" si="55"/>
        <v>(NHSTE001) National Health Care Foundation Skill Standards</v>
      </c>
      <c r="D727" s="55" t="s">
        <v>3421</v>
      </c>
      <c r="E727" s="54" t="str">
        <f t="shared" si="56"/>
        <v>1</v>
      </c>
      <c r="F727">
        <v>726</v>
      </c>
      <c r="G727" s="67" t="s">
        <v>4140</v>
      </c>
      <c r="H727" t="str">
        <f t="shared" si="57"/>
        <v>No</v>
      </c>
      <c r="I727" t="str">
        <f t="shared" si="58"/>
        <v>No</v>
      </c>
      <c r="J727" t="str">
        <f t="shared" si="59"/>
        <v>No</v>
      </c>
      <c r="K727" t="e">
        <f>VLOOKUP(B727,'DOE Codes Lookups'!$A$3:$D$507,2,FALSE)</f>
        <v>#N/A</v>
      </c>
    </row>
    <row r="728" spans="1:11" ht="30" x14ac:dyDescent="0.25">
      <c r="A728">
        <v>727</v>
      </c>
      <c r="B728" s="71" t="s">
        <v>1066</v>
      </c>
      <c r="C728" s="55" t="str">
        <f t="shared" si="55"/>
        <v>(NIASE001) ASE Advanced Engine Performance Specialist (L1)</v>
      </c>
      <c r="D728" s="55" t="s">
        <v>3422</v>
      </c>
      <c r="E728" s="54" t="str">
        <f t="shared" si="56"/>
        <v>2</v>
      </c>
      <c r="F728">
        <v>727</v>
      </c>
      <c r="G728" s="67" t="s">
        <v>1067</v>
      </c>
      <c r="H728" t="str">
        <f t="shared" si="57"/>
        <v>Yes</v>
      </c>
      <c r="I728" t="str">
        <f t="shared" si="58"/>
        <v>Yes</v>
      </c>
      <c r="J728" t="str">
        <f t="shared" si="59"/>
        <v>Yes</v>
      </c>
      <c r="K728" t="e">
        <f>VLOOKUP(B728,'DOE Codes Lookups'!$A$3:$D$507,2,FALSE)</f>
        <v>#N/A</v>
      </c>
    </row>
    <row r="729" spans="1:11" ht="30" x14ac:dyDescent="0.25">
      <c r="A729">
        <v>728</v>
      </c>
      <c r="B729" s="71" t="s">
        <v>3423</v>
      </c>
      <c r="C729" s="55" t="str">
        <f t="shared" si="55"/>
        <v>(NIASE004) ASE Master School Bus Technician</v>
      </c>
      <c r="D729" s="55" t="s">
        <v>3424</v>
      </c>
      <c r="E729" s="54" t="str">
        <f t="shared" si="56"/>
        <v>1</v>
      </c>
      <c r="F729">
        <v>728</v>
      </c>
      <c r="G729" s="67" t="s">
        <v>1067</v>
      </c>
      <c r="H729" t="str">
        <f t="shared" si="57"/>
        <v>No</v>
      </c>
      <c r="I729" t="str">
        <f t="shared" si="58"/>
        <v>No</v>
      </c>
      <c r="J729" t="str">
        <f t="shared" si="59"/>
        <v>No</v>
      </c>
      <c r="K729" t="e">
        <f>VLOOKUP(B729,'DOE Codes Lookups'!$A$3:$D$507,2,FALSE)</f>
        <v>#N/A</v>
      </c>
    </row>
    <row r="730" spans="1:11" ht="45" x14ac:dyDescent="0.25">
      <c r="A730">
        <v>729</v>
      </c>
      <c r="B730" s="71" t="s">
        <v>1068</v>
      </c>
      <c r="C730" s="55" t="str">
        <f t="shared" si="55"/>
        <v>(NIASE005) ASE Automobile/Light Truck Technician: Automatic Transmission/Transaxle (A2)</v>
      </c>
      <c r="D730" s="55" t="s">
        <v>1069</v>
      </c>
      <c r="E730" s="54" t="str">
        <f t="shared" si="56"/>
        <v>2</v>
      </c>
      <c r="F730">
        <v>729</v>
      </c>
      <c r="G730" s="67" t="s">
        <v>1067</v>
      </c>
      <c r="H730" t="str">
        <f t="shared" si="57"/>
        <v>Yes</v>
      </c>
      <c r="I730" t="str">
        <f t="shared" si="58"/>
        <v>Yes</v>
      </c>
      <c r="J730" t="str">
        <f t="shared" si="59"/>
        <v>Yes</v>
      </c>
      <c r="K730" t="e">
        <f>VLOOKUP(B730,'DOE Codes Lookups'!$A$3:$D$507,2,FALSE)</f>
        <v>#N/A</v>
      </c>
    </row>
    <row r="731" spans="1:11" ht="30" x14ac:dyDescent="0.25">
      <c r="A731">
        <v>730</v>
      </c>
      <c r="B731" s="71" t="s">
        <v>1070</v>
      </c>
      <c r="C731" s="55" t="str">
        <f t="shared" si="55"/>
        <v>(NIASE007) ASE Automobile/Light Truck Technician: Brakes (A5)</v>
      </c>
      <c r="D731" s="55" t="s">
        <v>1071</v>
      </c>
      <c r="E731" s="54" t="str">
        <f t="shared" si="56"/>
        <v>2</v>
      </c>
      <c r="F731">
        <v>730</v>
      </c>
      <c r="G731" s="67" t="s">
        <v>1067</v>
      </c>
      <c r="H731" t="str">
        <f t="shared" si="57"/>
        <v>Yes</v>
      </c>
      <c r="I731" t="str">
        <f t="shared" si="58"/>
        <v>Yes</v>
      </c>
      <c r="J731" t="str">
        <f t="shared" si="59"/>
        <v>Yes</v>
      </c>
      <c r="K731" t="e">
        <f>VLOOKUP(B731,'DOE Codes Lookups'!$A$3:$D$507,2,FALSE)</f>
        <v>#N/A</v>
      </c>
    </row>
    <row r="732" spans="1:11" ht="45" x14ac:dyDescent="0.25">
      <c r="A732">
        <v>731</v>
      </c>
      <c r="B732" s="71" t="s">
        <v>1072</v>
      </c>
      <c r="C732" s="55" t="str">
        <f t="shared" si="55"/>
        <v>(NIASE008) ASE Automobile/Light Truck Technician: Electrical/Electronic Systems (A6)</v>
      </c>
      <c r="D732" s="55" t="s">
        <v>1073</v>
      </c>
      <c r="E732" s="54" t="str">
        <f t="shared" si="56"/>
        <v>2</v>
      </c>
      <c r="F732">
        <v>731</v>
      </c>
      <c r="G732" s="67" t="s">
        <v>1067</v>
      </c>
      <c r="H732" t="str">
        <f t="shared" si="57"/>
        <v>Yes</v>
      </c>
      <c r="I732" t="str">
        <f t="shared" si="58"/>
        <v>Yes</v>
      </c>
      <c r="J732" t="str">
        <f t="shared" si="59"/>
        <v>Yes</v>
      </c>
      <c r="K732" t="e">
        <f>VLOOKUP(B732,'DOE Codes Lookups'!$A$3:$D$507,2,FALSE)</f>
        <v>#N/A</v>
      </c>
    </row>
    <row r="733" spans="1:11" ht="30" x14ac:dyDescent="0.25">
      <c r="A733">
        <v>732</v>
      </c>
      <c r="B733" s="71" t="s">
        <v>1074</v>
      </c>
      <c r="C733" s="55" t="str">
        <f t="shared" si="55"/>
        <v>(NIASE009) ASE Automobile/Light Truck Technician: Engine Performance (A8)</v>
      </c>
      <c r="D733" s="55" t="s">
        <v>1075</v>
      </c>
      <c r="E733" s="54" t="str">
        <f t="shared" si="56"/>
        <v>2</v>
      </c>
      <c r="F733">
        <v>732</v>
      </c>
      <c r="G733" s="67" t="s">
        <v>1067</v>
      </c>
      <c r="H733" t="str">
        <f t="shared" si="57"/>
        <v>Yes</v>
      </c>
      <c r="I733" t="str">
        <f t="shared" si="58"/>
        <v>Yes</v>
      </c>
      <c r="J733" t="str">
        <f t="shared" si="59"/>
        <v>Yes</v>
      </c>
      <c r="K733" t="e">
        <f>VLOOKUP(B733,'DOE Codes Lookups'!$A$3:$D$507,2,FALSE)</f>
        <v>#N/A</v>
      </c>
    </row>
    <row r="734" spans="1:11" ht="30" x14ac:dyDescent="0.25">
      <c r="A734">
        <v>733</v>
      </c>
      <c r="B734" s="71" t="s">
        <v>1076</v>
      </c>
      <c r="C734" s="55" t="str">
        <f t="shared" si="55"/>
        <v>(NIASE010) ASE Automobile/Light Truck Technician: Engine Repair (A1)</v>
      </c>
      <c r="D734" s="55" t="s">
        <v>1077</v>
      </c>
      <c r="E734" s="54" t="str">
        <f t="shared" si="56"/>
        <v>2</v>
      </c>
      <c r="F734">
        <v>733</v>
      </c>
      <c r="G734" s="67" t="s">
        <v>1067</v>
      </c>
      <c r="H734" t="str">
        <f t="shared" si="57"/>
        <v>Yes</v>
      </c>
      <c r="I734" t="str">
        <f t="shared" si="58"/>
        <v>Yes</v>
      </c>
      <c r="J734" t="str">
        <f t="shared" si="59"/>
        <v>Yes</v>
      </c>
      <c r="K734" t="e">
        <f>VLOOKUP(B734,'DOE Codes Lookups'!$A$3:$D$507,2,FALSE)</f>
        <v>#N/A</v>
      </c>
    </row>
    <row r="735" spans="1:11" ht="45" x14ac:dyDescent="0.25">
      <c r="A735">
        <v>734</v>
      </c>
      <c r="B735" s="71" t="s">
        <v>1078</v>
      </c>
      <c r="C735" s="55" t="str">
        <f t="shared" si="55"/>
        <v>(NIASE011) ASE Automobile/Light Truck Technician: Heating and Air Conditioning (A7)</v>
      </c>
      <c r="D735" s="55" t="s">
        <v>1079</v>
      </c>
      <c r="E735" s="54" t="str">
        <f t="shared" si="56"/>
        <v>2</v>
      </c>
      <c r="F735">
        <v>734</v>
      </c>
      <c r="G735" s="67" t="s">
        <v>1067</v>
      </c>
      <c r="H735" t="str">
        <f t="shared" si="57"/>
        <v>Yes</v>
      </c>
      <c r="I735" t="str">
        <f t="shared" si="58"/>
        <v>Yes</v>
      </c>
      <c r="J735" t="str">
        <f t="shared" si="59"/>
        <v>Yes</v>
      </c>
      <c r="K735" t="e">
        <f>VLOOKUP(B735,'DOE Codes Lookups'!$A$3:$D$507,2,FALSE)</f>
        <v>#N/A</v>
      </c>
    </row>
    <row r="736" spans="1:11" ht="45" x14ac:dyDescent="0.25">
      <c r="A736">
        <v>735</v>
      </c>
      <c r="B736" s="71" t="s">
        <v>1080</v>
      </c>
      <c r="C736" s="55" t="str">
        <f t="shared" si="55"/>
        <v>(NIASE012) ASE Automobile/Light Truck Technician: Manual Drive Train and Axles (A3)</v>
      </c>
      <c r="D736" s="55" t="s">
        <v>1081</v>
      </c>
      <c r="E736" s="54" t="str">
        <f t="shared" si="56"/>
        <v>2</v>
      </c>
      <c r="F736">
        <v>735</v>
      </c>
      <c r="G736" s="67" t="s">
        <v>1067</v>
      </c>
      <c r="H736" t="str">
        <f t="shared" si="57"/>
        <v>Yes</v>
      </c>
      <c r="I736" t="str">
        <f t="shared" si="58"/>
        <v>Yes</v>
      </c>
      <c r="J736" t="str">
        <f t="shared" si="59"/>
        <v>Yes</v>
      </c>
      <c r="K736" t="e">
        <f>VLOOKUP(B736,'DOE Codes Lookups'!$A$3:$D$507,2,FALSE)</f>
        <v>#N/A</v>
      </c>
    </row>
    <row r="737" spans="1:11" ht="45" x14ac:dyDescent="0.25">
      <c r="A737">
        <v>736</v>
      </c>
      <c r="B737" s="71" t="s">
        <v>1082</v>
      </c>
      <c r="C737" s="55" t="str">
        <f t="shared" si="55"/>
        <v>(NIASE014) ASE Automobile/Light Truck Technician: Suspension and Steering (A4)</v>
      </c>
      <c r="D737" s="55" t="s">
        <v>1083</v>
      </c>
      <c r="E737" s="54" t="str">
        <f t="shared" si="56"/>
        <v>2</v>
      </c>
      <c r="F737">
        <v>736</v>
      </c>
      <c r="G737" s="67" t="s">
        <v>1067</v>
      </c>
      <c r="H737" t="str">
        <f t="shared" si="57"/>
        <v>Yes</v>
      </c>
      <c r="I737" t="str">
        <f t="shared" si="58"/>
        <v>Yes</v>
      </c>
      <c r="J737" t="str">
        <f t="shared" si="59"/>
        <v>Yes</v>
      </c>
      <c r="K737" t="e">
        <f>VLOOKUP(B737,'DOE Codes Lookups'!$A$3:$D$507,2,FALSE)</f>
        <v>#N/A</v>
      </c>
    </row>
    <row r="738" spans="1:11" ht="30" x14ac:dyDescent="0.25">
      <c r="A738">
        <v>737</v>
      </c>
      <c r="B738" s="71" t="s">
        <v>1084</v>
      </c>
      <c r="C738" s="55" t="str">
        <f t="shared" si="55"/>
        <v>(NIASE016) ASE Medium/Heavy Truck Technician: Brakes (T4)</v>
      </c>
      <c r="D738" s="55" t="s">
        <v>1085</v>
      </c>
      <c r="E738" s="54" t="str">
        <f t="shared" si="56"/>
        <v>5</v>
      </c>
      <c r="F738">
        <v>737</v>
      </c>
      <c r="G738" s="67" t="s">
        <v>1067</v>
      </c>
      <c r="H738" t="str">
        <f t="shared" si="57"/>
        <v>Yes</v>
      </c>
      <c r="I738" t="str">
        <f t="shared" si="58"/>
        <v>Yes</v>
      </c>
      <c r="J738" t="str">
        <f t="shared" si="59"/>
        <v>No</v>
      </c>
      <c r="K738" t="e">
        <f>VLOOKUP(B738,'DOE Codes Lookups'!$A$3:$D$507,2,FALSE)</f>
        <v>#N/A</v>
      </c>
    </row>
    <row r="739" spans="1:11" ht="45" x14ac:dyDescent="0.25">
      <c r="A739">
        <v>738</v>
      </c>
      <c r="B739" s="71" t="s">
        <v>1086</v>
      </c>
      <c r="C739" s="55" t="str">
        <f t="shared" si="55"/>
        <v>(NIASE017) ASE Collision Repair and Refinishing Technician: Mechanical and Electrical Components (B5)</v>
      </c>
      <c r="D739" s="55" t="s">
        <v>1087</v>
      </c>
      <c r="E739" s="54" t="str">
        <f t="shared" si="56"/>
        <v>2</v>
      </c>
      <c r="F739">
        <v>738</v>
      </c>
      <c r="G739" s="67" t="s">
        <v>1067</v>
      </c>
      <c r="H739" t="str">
        <f t="shared" si="57"/>
        <v>Yes</v>
      </c>
      <c r="I739" t="str">
        <f t="shared" si="58"/>
        <v>Yes</v>
      </c>
      <c r="J739" t="str">
        <f t="shared" si="59"/>
        <v>Yes</v>
      </c>
      <c r="K739" t="e">
        <f>VLOOKUP(B739,'DOE Codes Lookups'!$A$3:$D$507,2,FALSE)</f>
        <v>#N/A</v>
      </c>
    </row>
    <row r="740" spans="1:11" ht="30" x14ac:dyDescent="0.25">
      <c r="A740">
        <v>739</v>
      </c>
      <c r="B740" s="71" t="s">
        <v>1089</v>
      </c>
      <c r="C740" s="55" t="str">
        <f t="shared" si="55"/>
        <v>(NIASE020) ASE Medium/Heavy Truck Technician: Diesel Engines (T2)</v>
      </c>
      <c r="D740" s="55" t="s">
        <v>1090</v>
      </c>
      <c r="E740" s="54" t="str">
        <f t="shared" si="56"/>
        <v>5</v>
      </c>
      <c r="F740">
        <v>739</v>
      </c>
      <c r="G740" s="67" t="s">
        <v>1067</v>
      </c>
      <c r="H740" t="str">
        <f t="shared" si="57"/>
        <v>Yes</v>
      </c>
      <c r="I740" t="str">
        <f t="shared" si="58"/>
        <v>Yes</v>
      </c>
      <c r="J740" t="str">
        <f t="shared" si="59"/>
        <v>No</v>
      </c>
      <c r="K740" t="e">
        <f>VLOOKUP(B740,'DOE Codes Lookups'!$A$3:$D$507,2,FALSE)</f>
        <v>#N/A</v>
      </c>
    </row>
    <row r="741" spans="1:11" ht="30" x14ac:dyDescent="0.25">
      <c r="A741">
        <v>740</v>
      </c>
      <c r="B741" s="71" t="s">
        <v>1091</v>
      </c>
      <c r="C741" s="55" t="str">
        <f t="shared" si="55"/>
        <v>(NIASE021) ASE Medium/Heavy Truck Technician: Drive Train (T3)</v>
      </c>
      <c r="D741" s="55" t="s">
        <v>1092</v>
      </c>
      <c r="E741" s="54" t="str">
        <f t="shared" si="56"/>
        <v>5</v>
      </c>
      <c r="F741">
        <v>740</v>
      </c>
      <c r="G741" s="67" t="s">
        <v>1067</v>
      </c>
      <c r="H741" t="str">
        <f t="shared" si="57"/>
        <v>Yes</v>
      </c>
      <c r="I741" t="str">
        <f t="shared" si="58"/>
        <v>Yes</v>
      </c>
      <c r="J741" t="str">
        <f t="shared" si="59"/>
        <v>No</v>
      </c>
      <c r="K741" t="e">
        <f>VLOOKUP(B741,'DOE Codes Lookups'!$A$3:$D$507,2,FALSE)</f>
        <v>#N/A</v>
      </c>
    </row>
    <row r="742" spans="1:11" ht="45" x14ac:dyDescent="0.25">
      <c r="A742">
        <v>741</v>
      </c>
      <c r="B742" s="71" t="s">
        <v>1093</v>
      </c>
      <c r="C742" s="55" t="str">
        <f t="shared" si="55"/>
        <v>(NIASE023) ASE Medium/Heavy Truck Technician: Electrical/Electronic Systems (T6)</v>
      </c>
      <c r="D742" s="55" t="s">
        <v>1094</v>
      </c>
      <c r="E742" s="54" t="str">
        <f t="shared" si="56"/>
        <v>5</v>
      </c>
      <c r="F742">
        <v>741</v>
      </c>
      <c r="G742" s="67" t="s">
        <v>1067</v>
      </c>
      <c r="H742" t="str">
        <f t="shared" si="57"/>
        <v>Yes</v>
      </c>
      <c r="I742" t="str">
        <f t="shared" si="58"/>
        <v>Yes</v>
      </c>
      <c r="J742" t="str">
        <f t="shared" si="59"/>
        <v>No</v>
      </c>
      <c r="K742" t="e">
        <f>VLOOKUP(B742,'DOE Codes Lookups'!$A$3:$D$507,2,FALSE)</f>
        <v>#N/A</v>
      </c>
    </row>
    <row r="743" spans="1:11" ht="45" x14ac:dyDescent="0.25">
      <c r="A743">
        <v>742</v>
      </c>
      <c r="B743" s="71" t="s">
        <v>1096</v>
      </c>
      <c r="C743" s="55" t="str">
        <f t="shared" si="55"/>
        <v>(NIASE026) ASE Medium/Heavy Truck Technician: Heating, Ventilation, and A/C (HVAC) (T7)</v>
      </c>
      <c r="D743" s="55" t="s">
        <v>1097</v>
      </c>
      <c r="E743" s="54" t="str">
        <f t="shared" si="56"/>
        <v>5</v>
      </c>
      <c r="F743">
        <v>742</v>
      </c>
      <c r="G743" s="67" t="s">
        <v>1067</v>
      </c>
      <c r="H743" t="str">
        <f t="shared" si="57"/>
        <v>Yes</v>
      </c>
      <c r="I743" t="str">
        <f t="shared" si="58"/>
        <v>Yes</v>
      </c>
      <c r="J743" t="str">
        <f t="shared" si="59"/>
        <v>No</v>
      </c>
      <c r="K743" t="e">
        <f>VLOOKUP(B743,'DOE Codes Lookups'!$A$3:$D$507,2,FALSE)</f>
        <v>#N/A</v>
      </c>
    </row>
    <row r="744" spans="1:11" ht="45" x14ac:dyDescent="0.25">
      <c r="A744">
        <v>743</v>
      </c>
      <c r="B744" s="71" t="s">
        <v>1098</v>
      </c>
      <c r="C744" s="55" t="str">
        <f t="shared" si="55"/>
        <v>(NIASE029) ASE Collision Repair and Refinishing Technician: Painting and Refinishing (B2)</v>
      </c>
      <c r="D744" s="55" t="s">
        <v>1099</v>
      </c>
      <c r="E744" s="54" t="str">
        <f t="shared" si="56"/>
        <v>2</v>
      </c>
      <c r="F744">
        <v>743</v>
      </c>
      <c r="G744" s="67" t="s">
        <v>1067</v>
      </c>
      <c r="H744" t="str">
        <f t="shared" si="57"/>
        <v>Yes</v>
      </c>
      <c r="I744" t="str">
        <f t="shared" si="58"/>
        <v>Yes</v>
      </c>
      <c r="J744" t="str">
        <f t="shared" si="59"/>
        <v>Yes</v>
      </c>
      <c r="K744" t="e">
        <f>VLOOKUP(B744,'DOE Codes Lookups'!$A$3:$D$507,2,FALSE)</f>
        <v>#N/A</v>
      </c>
    </row>
    <row r="745" spans="1:11" x14ac:dyDescent="0.25">
      <c r="A745">
        <v>744</v>
      </c>
      <c r="B745" s="71" t="s">
        <v>3425</v>
      </c>
      <c r="C745" s="55" t="str">
        <f t="shared" si="55"/>
        <v>(NIASE030) ASE Parts Specialist</v>
      </c>
      <c r="D745" s="55" t="s">
        <v>3426</v>
      </c>
      <c r="E745" s="54" t="str">
        <f t="shared" si="56"/>
        <v>1</v>
      </c>
      <c r="F745">
        <v>744</v>
      </c>
      <c r="G745" s="67" t="s">
        <v>1067</v>
      </c>
      <c r="H745" t="str">
        <f t="shared" si="57"/>
        <v>No</v>
      </c>
      <c r="I745" t="str">
        <f t="shared" si="58"/>
        <v>No</v>
      </c>
      <c r="J745" t="str">
        <f t="shared" si="59"/>
        <v>No</v>
      </c>
      <c r="K745" t="e">
        <f>VLOOKUP(B745,'DOE Codes Lookups'!$A$3:$D$507,2,FALSE)</f>
        <v>#N/A</v>
      </c>
    </row>
    <row r="746" spans="1:11" ht="45" x14ac:dyDescent="0.25">
      <c r="A746">
        <v>745</v>
      </c>
      <c r="B746" s="71" t="s">
        <v>1100</v>
      </c>
      <c r="C746" s="55" t="str">
        <f t="shared" si="55"/>
        <v>(NIASE031) ASE Medium/Heavy Truck Technician: Preventive Maintenance Inspection (PMI) (T8)</v>
      </c>
      <c r="D746" s="55" t="s">
        <v>1101</v>
      </c>
      <c r="E746" s="54" t="str">
        <f t="shared" si="56"/>
        <v>5</v>
      </c>
      <c r="F746">
        <v>745</v>
      </c>
      <c r="G746" s="67" t="s">
        <v>1067</v>
      </c>
      <c r="H746" t="str">
        <f t="shared" si="57"/>
        <v>Yes</v>
      </c>
      <c r="I746" t="str">
        <f t="shared" si="58"/>
        <v>Yes</v>
      </c>
      <c r="J746" t="str">
        <f t="shared" si="59"/>
        <v>No</v>
      </c>
      <c r="K746" t="e">
        <f>VLOOKUP(B746,'DOE Codes Lookups'!$A$3:$D$507,2,FALSE)</f>
        <v>#N/A</v>
      </c>
    </row>
    <row r="747" spans="1:11" ht="45" x14ac:dyDescent="0.25">
      <c r="A747">
        <v>746</v>
      </c>
      <c r="B747" s="71" t="s">
        <v>1103</v>
      </c>
      <c r="C747" s="55" t="str">
        <f t="shared" si="55"/>
        <v>(NIASE033) ASE Medium/Heavy Truck Technician: Suspension and Steering (T5)</v>
      </c>
      <c r="D747" s="55" t="s">
        <v>1104</v>
      </c>
      <c r="E747" s="54" t="str">
        <f t="shared" si="56"/>
        <v>5</v>
      </c>
      <c r="F747">
        <v>746</v>
      </c>
      <c r="G747" s="67" t="s">
        <v>1067</v>
      </c>
      <c r="H747" t="str">
        <f t="shared" si="57"/>
        <v>Yes</v>
      </c>
      <c r="I747" t="str">
        <f t="shared" si="58"/>
        <v>Yes</v>
      </c>
      <c r="J747" t="str">
        <f t="shared" si="59"/>
        <v>No</v>
      </c>
      <c r="K747" t="e">
        <f>VLOOKUP(B747,'DOE Codes Lookups'!$A$3:$D$507,2,FALSE)</f>
        <v>#N/A</v>
      </c>
    </row>
    <row r="748" spans="1:11" x14ac:dyDescent="0.25">
      <c r="A748">
        <v>747</v>
      </c>
      <c r="B748" s="71" t="s">
        <v>3427</v>
      </c>
      <c r="C748" s="55" t="str">
        <f t="shared" si="55"/>
        <v>(NIASE034) ASE Undercar Specialist (X1)</v>
      </c>
      <c r="D748" s="55" t="s">
        <v>3428</v>
      </c>
      <c r="E748" s="54" t="str">
        <f t="shared" si="56"/>
        <v>1</v>
      </c>
      <c r="F748">
        <v>747</v>
      </c>
      <c r="G748" s="67" t="s">
        <v>1067</v>
      </c>
      <c r="H748" t="str">
        <f t="shared" si="57"/>
        <v>No</v>
      </c>
      <c r="I748" t="str">
        <f t="shared" si="58"/>
        <v>No</v>
      </c>
      <c r="J748" t="str">
        <f t="shared" si="59"/>
        <v>No</v>
      </c>
      <c r="K748" t="e">
        <f>VLOOKUP(B748,'DOE Codes Lookups'!$A$3:$D$507,2,FALSE)</f>
        <v>#N/A</v>
      </c>
    </row>
    <row r="749" spans="1:11" ht="30" x14ac:dyDescent="0.25">
      <c r="A749">
        <v>748</v>
      </c>
      <c r="B749" s="71" t="s">
        <v>1105</v>
      </c>
      <c r="C749" s="55" t="str">
        <f t="shared" si="55"/>
        <v>(NIASE035) ASE Master Collision Repair and Refinishing Technician</v>
      </c>
      <c r="D749" s="55" t="s">
        <v>1106</v>
      </c>
      <c r="E749" s="54" t="str">
        <f t="shared" si="56"/>
        <v>1</v>
      </c>
      <c r="F749">
        <v>748</v>
      </c>
      <c r="G749" s="67" t="s">
        <v>1067</v>
      </c>
      <c r="H749" t="str">
        <f t="shared" si="57"/>
        <v>No</v>
      </c>
      <c r="I749" t="str">
        <f t="shared" si="58"/>
        <v>No</v>
      </c>
      <c r="J749" t="str">
        <f t="shared" si="59"/>
        <v>No</v>
      </c>
      <c r="K749" t="e">
        <f>VLOOKUP(B749,'DOE Codes Lookups'!$A$3:$D$507,2,FALSE)</f>
        <v>#N/A</v>
      </c>
    </row>
    <row r="750" spans="1:11" ht="45" x14ac:dyDescent="0.25">
      <c r="A750">
        <v>749</v>
      </c>
      <c r="B750" s="71" t="s">
        <v>3673</v>
      </c>
      <c r="C750" s="55" t="str">
        <f t="shared" si="55"/>
        <v>(NIASE045) ASE School Bus Technician: Body Systems and Special Equipment (S1)</v>
      </c>
      <c r="D750" s="55" t="s">
        <v>3674</v>
      </c>
      <c r="E750" s="54" t="str">
        <f t="shared" si="56"/>
        <v>1</v>
      </c>
      <c r="F750">
        <v>749</v>
      </c>
      <c r="G750" s="67" t="s">
        <v>1067</v>
      </c>
      <c r="H750" t="str">
        <f t="shared" si="57"/>
        <v>No</v>
      </c>
      <c r="I750" t="str">
        <f t="shared" si="58"/>
        <v>No</v>
      </c>
      <c r="J750" t="str">
        <f t="shared" si="59"/>
        <v>No</v>
      </c>
      <c r="K750" t="e">
        <f>VLOOKUP(B750,'DOE Codes Lookups'!$A$3:$D$507,2,FALSE)</f>
        <v>#N/A</v>
      </c>
    </row>
    <row r="751" spans="1:11" ht="30" x14ac:dyDescent="0.25">
      <c r="A751">
        <v>750</v>
      </c>
      <c r="B751" s="71" t="s">
        <v>3675</v>
      </c>
      <c r="C751" s="55" t="str">
        <f t="shared" si="55"/>
        <v>(NIASE046) ASE School Bus Technician: Diesel Engines (S2)</v>
      </c>
      <c r="D751" s="55" t="s">
        <v>3676</v>
      </c>
      <c r="E751" s="54" t="str">
        <f t="shared" si="56"/>
        <v>1</v>
      </c>
      <c r="F751">
        <v>750</v>
      </c>
      <c r="G751" s="67" t="s">
        <v>1067</v>
      </c>
      <c r="H751" t="str">
        <f t="shared" si="57"/>
        <v>No</v>
      </c>
      <c r="I751" t="str">
        <f t="shared" si="58"/>
        <v>No</v>
      </c>
      <c r="J751" t="str">
        <f t="shared" si="59"/>
        <v>No</v>
      </c>
      <c r="K751" t="e">
        <f>VLOOKUP(B751,'DOE Codes Lookups'!$A$3:$D$507,2,FALSE)</f>
        <v>#N/A</v>
      </c>
    </row>
    <row r="752" spans="1:11" ht="30" x14ac:dyDescent="0.25">
      <c r="A752">
        <v>751</v>
      </c>
      <c r="B752" s="71" t="s">
        <v>3677</v>
      </c>
      <c r="C752" s="55" t="str">
        <f t="shared" si="55"/>
        <v>(NIASE047) ASE School Bus Technician: Drive Train (S3)</v>
      </c>
      <c r="D752" s="55" t="s">
        <v>3678</v>
      </c>
      <c r="E752" s="54" t="str">
        <f t="shared" si="56"/>
        <v>1</v>
      </c>
      <c r="F752">
        <v>751</v>
      </c>
      <c r="G752" s="67" t="s">
        <v>1067</v>
      </c>
      <c r="H752" t="str">
        <f t="shared" si="57"/>
        <v>No</v>
      </c>
      <c r="I752" t="str">
        <f t="shared" si="58"/>
        <v>No</v>
      </c>
      <c r="J752" t="str">
        <f t="shared" si="59"/>
        <v>No</v>
      </c>
      <c r="K752" t="e">
        <f>VLOOKUP(B752,'DOE Codes Lookups'!$A$3:$D$507,2,FALSE)</f>
        <v>#N/A</v>
      </c>
    </row>
    <row r="753" spans="1:11" ht="30" x14ac:dyDescent="0.25">
      <c r="A753">
        <v>752</v>
      </c>
      <c r="B753" s="71" t="s">
        <v>3679</v>
      </c>
      <c r="C753" s="55" t="str">
        <f t="shared" si="55"/>
        <v>(NIASE048) ASE School Bus Technician: Brakes (S4)</v>
      </c>
      <c r="D753" s="55" t="s">
        <v>3680</v>
      </c>
      <c r="E753" s="54" t="str">
        <f t="shared" si="56"/>
        <v>1</v>
      </c>
      <c r="F753">
        <v>752</v>
      </c>
      <c r="G753" s="67" t="s">
        <v>1067</v>
      </c>
      <c r="H753" t="str">
        <f t="shared" si="57"/>
        <v>No</v>
      </c>
      <c r="I753" t="str">
        <f t="shared" si="58"/>
        <v>No</v>
      </c>
      <c r="J753" t="str">
        <f t="shared" si="59"/>
        <v>No</v>
      </c>
      <c r="K753" t="e">
        <f>VLOOKUP(B753,'DOE Codes Lookups'!$A$3:$D$507,2,FALSE)</f>
        <v>#N/A</v>
      </c>
    </row>
    <row r="754" spans="1:11" ht="30" x14ac:dyDescent="0.25">
      <c r="A754">
        <v>753</v>
      </c>
      <c r="B754" s="71" t="s">
        <v>3681</v>
      </c>
      <c r="C754" s="55" t="str">
        <f t="shared" si="55"/>
        <v>(NIASE049) ASE School Bus Technician: Suspension and Steering (S5)</v>
      </c>
      <c r="D754" s="55" t="s">
        <v>3682</v>
      </c>
      <c r="E754" s="54" t="str">
        <f t="shared" si="56"/>
        <v>1</v>
      </c>
      <c r="F754">
        <v>753</v>
      </c>
      <c r="G754" s="67" t="s">
        <v>1067</v>
      </c>
      <c r="H754" t="str">
        <f t="shared" si="57"/>
        <v>No</v>
      </c>
      <c r="I754" t="str">
        <f t="shared" si="58"/>
        <v>No</v>
      </c>
      <c r="J754" t="str">
        <f t="shared" si="59"/>
        <v>No</v>
      </c>
      <c r="K754" t="e">
        <f>VLOOKUP(B754,'DOE Codes Lookups'!$A$3:$D$507,2,FALSE)</f>
        <v>#N/A</v>
      </c>
    </row>
    <row r="755" spans="1:11" ht="30" x14ac:dyDescent="0.25">
      <c r="A755">
        <v>754</v>
      </c>
      <c r="B755" s="71" t="s">
        <v>3683</v>
      </c>
      <c r="C755" s="55" t="str">
        <f t="shared" si="55"/>
        <v>(NIASE050) ASE School Bus Technician: Electrical/Electronic Systems (S6)</v>
      </c>
      <c r="D755" s="55" t="s">
        <v>3684</v>
      </c>
      <c r="E755" s="54" t="str">
        <f t="shared" si="56"/>
        <v>1</v>
      </c>
      <c r="F755">
        <v>754</v>
      </c>
      <c r="G755" s="67" t="s">
        <v>1067</v>
      </c>
      <c r="H755" t="str">
        <f t="shared" si="57"/>
        <v>No</v>
      </c>
      <c r="I755" t="str">
        <f t="shared" si="58"/>
        <v>No</v>
      </c>
      <c r="J755" t="str">
        <f t="shared" si="59"/>
        <v>No</v>
      </c>
      <c r="K755" t="e">
        <f>VLOOKUP(B755,'DOE Codes Lookups'!$A$3:$D$507,2,FALSE)</f>
        <v>#N/A</v>
      </c>
    </row>
    <row r="756" spans="1:11" ht="45" x14ac:dyDescent="0.25">
      <c r="A756">
        <v>755</v>
      </c>
      <c r="B756" s="71" t="s">
        <v>3685</v>
      </c>
      <c r="C756" s="55" t="str">
        <f t="shared" si="55"/>
        <v>(NIASE051) ASE School Bus Technician: Air Conditioning Systems and Controls (S7)</v>
      </c>
      <c r="D756" s="55" t="s">
        <v>3686</v>
      </c>
      <c r="E756" s="54" t="str">
        <f t="shared" si="56"/>
        <v>1</v>
      </c>
      <c r="F756">
        <v>755</v>
      </c>
      <c r="G756" s="67" t="s">
        <v>1067</v>
      </c>
      <c r="H756" t="str">
        <f t="shared" si="57"/>
        <v>No</v>
      </c>
      <c r="I756" t="str">
        <f t="shared" si="58"/>
        <v>No</v>
      </c>
      <c r="J756" t="str">
        <f t="shared" si="59"/>
        <v>No</v>
      </c>
      <c r="K756" t="e">
        <f>VLOOKUP(B756,'DOE Codes Lookups'!$A$3:$D$507,2,FALSE)</f>
        <v>#N/A</v>
      </c>
    </row>
    <row r="757" spans="1:11" ht="30" x14ac:dyDescent="0.25">
      <c r="A757">
        <v>756</v>
      </c>
      <c r="B757" s="71" t="s">
        <v>3694</v>
      </c>
      <c r="C757" s="55" t="str">
        <f t="shared" si="55"/>
        <v>(NIASE052) ASE Electronic Diesel Engine Diagnosis Specialist Test (L2)</v>
      </c>
      <c r="D757" s="55" t="s">
        <v>3695</v>
      </c>
      <c r="E757" s="54" t="str">
        <f t="shared" si="56"/>
        <v>1</v>
      </c>
      <c r="F757">
        <v>756</v>
      </c>
      <c r="G757" s="67" t="s">
        <v>1067</v>
      </c>
      <c r="H757" t="str">
        <f t="shared" si="57"/>
        <v>No</v>
      </c>
      <c r="I757" t="str">
        <f t="shared" si="58"/>
        <v>No</v>
      </c>
      <c r="J757" t="str">
        <f t="shared" si="59"/>
        <v>No</v>
      </c>
      <c r="K757" t="e">
        <f>VLOOKUP(B757,'DOE Codes Lookups'!$A$3:$D$507,2,FALSE)</f>
        <v>#N/A</v>
      </c>
    </row>
    <row r="758" spans="1:11" ht="45" x14ac:dyDescent="0.25">
      <c r="A758">
        <v>757</v>
      </c>
      <c r="B758" s="71" t="s">
        <v>1107</v>
      </c>
      <c r="C758" s="55" t="str">
        <f t="shared" si="55"/>
        <v>(NIASE053) ASE Transit Bus Technician: Compressed Natural Gas (CNG) Engines (H1)</v>
      </c>
      <c r="D758" s="55" t="s">
        <v>3696</v>
      </c>
      <c r="E758" s="54" t="str">
        <f t="shared" si="56"/>
        <v>5</v>
      </c>
      <c r="F758">
        <v>757</v>
      </c>
      <c r="G758" s="67" t="s">
        <v>1067</v>
      </c>
      <c r="H758" t="str">
        <f t="shared" si="57"/>
        <v>Yes</v>
      </c>
      <c r="I758" t="str">
        <f t="shared" si="58"/>
        <v>Yes</v>
      </c>
      <c r="J758" t="str">
        <f t="shared" si="59"/>
        <v>No</v>
      </c>
      <c r="K758" t="e">
        <f>VLOOKUP(B758,'DOE Codes Lookups'!$A$3:$D$507,2,FALSE)</f>
        <v>#N/A</v>
      </c>
    </row>
    <row r="759" spans="1:11" ht="30" x14ac:dyDescent="0.25">
      <c r="A759">
        <v>758</v>
      </c>
      <c r="B759" s="71" t="s">
        <v>1108</v>
      </c>
      <c r="C759" s="55" t="str">
        <f t="shared" si="55"/>
        <v>(NIASE054) ASE Transit Bus Technician: Diesel Engines (H2)</v>
      </c>
      <c r="D759" s="55" t="s">
        <v>3697</v>
      </c>
      <c r="E759" s="54" t="str">
        <f t="shared" si="56"/>
        <v>5</v>
      </c>
      <c r="F759">
        <v>758</v>
      </c>
      <c r="G759" s="67" t="s">
        <v>1067</v>
      </c>
      <c r="H759" t="str">
        <f t="shared" si="57"/>
        <v>Yes</v>
      </c>
      <c r="I759" t="str">
        <f t="shared" si="58"/>
        <v>Yes</v>
      </c>
      <c r="J759" t="str">
        <f t="shared" si="59"/>
        <v>No</v>
      </c>
      <c r="K759" t="e">
        <f>VLOOKUP(B759,'DOE Codes Lookups'!$A$3:$D$507,2,FALSE)</f>
        <v>#N/A</v>
      </c>
    </row>
    <row r="760" spans="1:11" ht="30" x14ac:dyDescent="0.25">
      <c r="A760">
        <v>759</v>
      </c>
      <c r="B760" s="71" t="s">
        <v>1109</v>
      </c>
      <c r="C760" s="55" t="str">
        <f t="shared" si="55"/>
        <v>(NIASE055) ASE Transit Bus Technician: Drive Train (H3)</v>
      </c>
      <c r="D760" s="55" t="s">
        <v>3698</v>
      </c>
      <c r="E760" s="54" t="str">
        <f t="shared" si="56"/>
        <v>5</v>
      </c>
      <c r="F760">
        <v>759</v>
      </c>
      <c r="G760" s="67" t="s">
        <v>1067</v>
      </c>
      <c r="H760" t="str">
        <f t="shared" si="57"/>
        <v>Yes</v>
      </c>
      <c r="I760" t="str">
        <f t="shared" si="58"/>
        <v>Yes</v>
      </c>
      <c r="J760" t="str">
        <f t="shared" si="59"/>
        <v>No</v>
      </c>
      <c r="K760" t="e">
        <f>VLOOKUP(B760,'DOE Codes Lookups'!$A$3:$D$507,2,FALSE)</f>
        <v>#N/A</v>
      </c>
    </row>
    <row r="761" spans="1:11" ht="30" x14ac:dyDescent="0.25">
      <c r="A761">
        <v>760</v>
      </c>
      <c r="B761" s="71" t="s">
        <v>1110</v>
      </c>
      <c r="C761" s="55" t="str">
        <f t="shared" si="55"/>
        <v>(NIASE056) ASE Transit Bus Technician: Brakes (H4)</v>
      </c>
      <c r="D761" s="55" t="s">
        <v>3699</v>
      </c>
      <c r="E761" s="54" t="str">
        <f t="shared" si="56"/>
        <v>5</v>
      </c>
      <c r="F761">
        <v>760</v>
      </c>
      <c r="G761" s="67" t="s">
        <v>1067</v>
      </c>
      <c r="H761" t="str">
        <f t="shared" si="57"/>
        <v>Yes</v>
      </c>
      <c r="I761" t="str">
        <f t="shared" si="58"/>
        <v>Yes</v>
      </c>
      <c r="J761" t="str">
        <f t="shared" si="59"/>
        <v>No</v>
      </c>
      <c r="K761" t="e">
        <f>VLOOKUP(B761,'DOE Codes Lookups'!$A$3:$D$507,2,FALSE)</f>
        <v>#N/A</v>
      </c>
    </row>
    <row r="762" spans="1:11" ht="30" x14ac:dyDescent="0.25">
      <c r="A762">
        <v>761</v>
      </c>
      <c r="B762" s="71" t="s">
        <v>1111</v>
      </c>
      <c r="C762" s="55" t="str">
        <f t="shared" si="55"/>
        <v>(NIASE057) ASE Transit Bus Technician: Suspension and Steering (H5)</v>
      </c>
      <c r="D762" s="55" t="s">
        <v>3700</v>
      </c>
      <c r="E762" s="54" t="str">
        <f t="shared" si="56"/>
        <v>5</v>
      </c>
      <c r="F762">
        <v>761</v>
      </c>
      <c r="G762" s="67" t="s">
        <v>1067</v>
      </c>
      <c r="H762" t="str">
        <f t="shared" si="57"/>
        <v>Yes</v>
      </c>
      <c r="I762" t="str">
        <f t="shared" si="58"/>
        <v>Yes</v>
      </c>
      <c r="J762" t="str">
        <f t="shared" si="59"/>
        <v>No</v>
      </c>
      <c r="K762" t="e">
        <f>VLOOKUP(B762,'DOE Codes Lookups'!$A$3:$D$507,2,FALSE)</f>
        <v>#N/A</v>
      </c>
    </row>
    <row r="763" spans="1:11" ht="30" x14ac:dyDescent="0.25">
      <c r="A763">
        <v>762</v>
      </c>
      <c r="B763" s="71" t="s">
        <v>1112</v>
      </c>
      <c r="C763" s="55" t="str">
        <f t="shared" si="55"/>
        <v>(NIASE058) ASE Transit Bus Technician: Electrical/Electronic Systems (H6)</v>
      </c>
      <c r="D763" s="55" t="s">
        <v>3701</v>
      </c>
      <c r="E763" s="54" t="str">
        <f t="shared" si="56"/>
        <v>5</v>
      </c>
      <c r="F763">
        <v>762</v>
      </c>
      <c r="G763" s="67" t="s">
        <v>1067</v>
      </c>
      <c r="H763" t="str">
        <f t="shared" si="57"/>
        <v>Yes</v>
      </c>
      <c r="I763" t="str">
        <f t="shared" si="58"/>
        <v>Yes</v>
      </c>
      <c r="J763" t="str">
        <f t="shared" si="59"/>
        <v>No</v>
      </c>
      <c r="K763" t="e">
        <f>VLOOKUP(B763,'DOE Codes Lookups'!$A$3:$D$507,2,FALSE)</f>
        <v>#N/A</v>
      </c>
    </row>
    <row r="764" spans="1:11" ht="45" x14ac:dyDescent="0.25">
      <c r="A764">
        <v>763</v>
      </c>
      <c r="B764" s="71" t="s">
        <v>1113</v>
      </c>
      <c r="C764" s="55" t="str">
        <f t="shared" si="55"/>
        <v>(NIASE059) ASE Transit Bus Technician: Heating Ventilation and Air Conditioning (HVAC) (H7)</v>
      </c>
      <c r="D764" s="55" t="s">
        <v>3702</v>
      </c>
      <c r="E764" s="54" t="str">
        <f t="shared" si="56"/>
        <v>5</v>
      </c>
      <c r="F764">
        <v>763</v>
      </c>
      <c r="G764" s="67" t="s">
        <v>1067</v>
      </c>
      <c r="H764" t="str">
        <f t="shared" si="57"/>
        <v>Yes</v>
      </c>
      <c r="I764" t="str">
        <f t="shared" si="58"/>
        <v>Yes</v>
      </c>
      <c r="J764" t="str">
        <f t="shared" si="59"/>
        <v>No</v>
      </c>
      <c r="K764" t="e">
        <f>VLOOKUP(B764,'DOE Codes Lookups'!$A$3:$D$507,2,FALSE)</f>
        <v>#N/A</v>
      </c>
    </row>
    <row r="765" spans="1:11" ht="45" x14ac:dyDescent="0.25">
      <c r="A765">
        <v>764</v>
      </c>
      <c r="B765" s="71" t="s">
        <v>1114</v>
      </c>
      <c r="C765" s="55" t="str">
        <f t="shared" si="55"/>
        <v>(NIASE060) ASE Transit Bus Technician: Preventive Maintenance and Inspection (PMI) (H8)</v>
      </c>
      <c r="D765" s="55" t="s">
        <v>3703</v>
      </c>
      <c r="E765" s="54" t="str">
        <f t="shared" si="56"/>
        <v>5</v>
      </c>
      <c r="F765">
        <v>764</v>
      </c>
      <c r="G765" s="67" t="s">
        <v>1067</v>
      </c>
      <c r="H765" t="str">
        <f t="shared" si="57"/>
        <v>Yes</v>
      </c>
      <c r="I765" t="str">
        <f t="shared" si="58"/>
        <v>Yes</v>
      </c>
      <c r="J765" t="str">
        <f t="shared" si="59"/>
        <v>No</v>
      </c>
      <c r="K765" t="e">
        <f>VLOOKUP(B765,'DOE Codes Lookups'!$A$3:$D$507,2,FALSE)</f>
        <v>#N/A</v>
      </c>
    </row>
    <row r="766" spans="1:11" x14ac:dyDescent="0.25">
      <c r="A766">
        <v>765</v>
      </c>
      <c r="B766" s="71" t="s">
        <v>1115</v>
      </c>
      <c r="C766" s="55" t="str">
        <f t="shared" si="55"/>
        <v>(NIASE061) ASE Alternate Fuels (F1)</v>
      </c>
      <c r="D766" s="55" t="s">
        <v>3687</v>
      </c>
      <c r="E766" s="54" t="str">
        <f t="shared" si="56"/>
        <v>2</v>
      </c>
      <c r="F766">
        <v>765</v>
      </c>
      <c r="G766" s="67" t="s">
        <v>1067</v>
      </c>
      <c r="H766" t="str">
        <f t="shared" si="57"/>
        <v>Yes</v>
      </c>
      <c r="I766" t="str">
        <f t="shared" si="58"/>
        <v>Yes</v>
      </c>
      <c r="J766" t="str">
        <f t="shared" si="59"/>
        <v>Yes</v>
      </c>
      <c r="K766" t="e">
        <f>VLOOKUP(B766,'DOE Codes Lookups'!$A$3:$D$507,2,FALSE)</f>
        <v>#N/A</v>
      </c>
    </row>
    <row r="767" spans="1:11" ht="45" x14ac:dyDescent="0.25">
      <c r="A767">
        <v>766</v>
      </c>
      <c r="B767" s="71" t="s">
        <v>3688</v>
      </c>
      <c r="C767" s="55" t="str">
        <f t="shared" si="55"/>
        <v>(NIASE062) ASE Truck Equipment Technician: Truck Equipment Installation and Repair (E1)</v>
      </c>
      <c r="D767" s="55" t="s">
        <v>3689</v>
      </c>
      <c r="E767" s="54" t="str">
        <f t="shared" si="56"/>
        <v>1</v>
      </c>
      <c r="F767">
        <v>766</v>
      </c>
      <c r="G767" s="67" t="s">
        <v>1067</v>
      </c>
      <c r="H767" t="str">
        <f t="shared" si="57"/>
        <v>No</v>
      </c>
      <c r="I767" t="str">
        <f t="shared" si="58"/>
        <v>No</v>
      </c>
      <c r="J767" t="str">
        <f t="shared" si="59"/>
        <v>No</v>
      </c>
      <c r="K767" t="e">
        <f>VLOOKUP(B767,'DOE Codes Lookups'!$A$3:$D$507,2,FALSE)</f>
        <v>#N/A</v>
      </c>
    </row>
    <row r="768" spans="1:11" ht="45" x14ac:dyDescent="0.25">
      <c r="A768">
        <v>767</v>
      </c>
      <c r="B768" s="71" t="s">
        <v>3690</v>
      </c>
      <c r="C768" s="55" t="str">
        <f t="shared" si="55"/>
        <v>(NIASE063) ASE Truck Equipment Technician: Electrical/Electronic Systems Installation and Repair (E2)</v>
      </c>
      <c r="D768" s="55" t="s">
        <v>3691</v>
      </c>
      <c r="E768" s="54" t="str">
        <f t="shared" si="56"/>
        <v>1</v>
      </c>
      <c r="F768">
        <v>767</v>
      </c>
      <c r="G768" s="67" t="s">
        <v>1067</v>
      </c>
      <c r="H768" t="str">
        <f t="shared" si="57"/>
        <v>No</v>
      </c>
      <c r="I768" t="str">
        <f t="shared" si="58"/>
        <v>No</v>
      </c>
      <c r="J768" t="str">
        <f t="shared" si="59"/>
        <v>No</v>
      </c>
      <c r="K768" t="e">
        <f>VLOOKUP(B768,'DOE Codes Lookups'!$A$3:$D$507,2,FALSE)</f>
        <v>#N/A</v>
      </c>
    </row>
    <row r="769" spans="1:11" ht="45" x14ac:dyDescent="0.25">
      <c r="A769">
        <v>768</v>
      </c>
      <c r="B769" s="71" t="s">
        <v>3692</v>
      </c>
      <c r="C769" s="55" t="str">
        <f t="shared" si="55"/>
        <v>(NIASE064) ASE Truck Equipment Technician: Auxiliary Power Systems Installation and Repair (E3)</v>
      </c>
      <c r="D769" s="55" t="s">
        <v>3693</v>
      </c>
      <c r="E769" s="54" t="str">
        <f t="shared" si="56"/>
        <v>1</v>
      </c>
      <c r="F769">
        <v>768</v>
      </c>
      <c r="G769" s="67" t="s">
        <v>1067</v>
      </c>
      <c r="H769" t="str">
        <f t="shared" si="57"/>
        <v>No</v>
      </c>
      <c r="I769" t="str">
        <f t="shared" si="58"/>
        <v>No</v>
      </c>
      <c r="J769" t="str">
        <f t="shared" si="59"/>
        <v>No</v>
      </c>
      <c r="K769" t="e">
        <f>VLOOKUP(B769,'DOE Codes Lookups'!$A$3:$D$507,2,FALSE)</f>
        <v>#N/A</v>
      </c>
    </row>
    <row r="770" spans="1:11" ht="45" x14ac:dyDescent="0.25">
      <c r="A770">
        <v>769</v>
      </c>
      <c r="B770" s="71" t="s">
        <v>1116</v>
      </c>
      <c r="C770" s="55" t="str">
        <f t="shared" ref="C770:C833" si="60">CONCATENATE("(",B770,") ",D770)</f>
        <v>(NIASE071) ASE Automobile/Light Truck Technician: Light Vehicle Diesel Engines (A9)</v>
      </c>
      <c r="D770" s="55" t="s">
        <v>3728</v>
      </c>
      <c r="E770" s="54" t="str">
        <f t="shared" ref="E770:E833" si="61">IF(H770="no","1",IF(AND(H770="Yes",I770="No",J770="No"),"3",IF(AND(H770="Yes",I770="Yes",J770="Yes"),"2",IF(AND(H770="Yes",I770="Yes",J770="No"),"5",IF(AND(H770="Yes",I770="No",J770="Yes"),"4","0")))))</f>
        <v>2</v>
      </c>
      <c r="F770">
        <v>769</v>
      </c>
      <c r="G770" s="67" t="s">
        <v>1067</v>
      </c>
      <c r="H770" t="str">
        <f t="shared" ref="H770:H833" si="62">IFERROR(VLOOKUP(B770,PSICFL_2021,2,FALSE),"No")</f>
        <v>Yes</v>
      </c>
      <c r="I770" t="str">
        <f t="shared" ref="I770:I833" si="63">IFERROR(VLOOKUP(B770,PSICFL_2021,5,FALSE),"No")</f>
        <v>Yes</v>
      </c>
      <c r="J770" t="str">
        <f t="shared" ref="J770:J833" si="64">IFERROR(VLOOKUP(B770,PSICFL_2021,3,FALSE),"No")</f>
        <v>Yes</v>
      </c>
      <c r="K770" t="e">
        <f>VLOOKUP(B770,'DOE Codes Lookups'!$A$3:$D$507,2,FALSE)</f>
        <v>#N/A</v>
      </c>
    </row>
    <row r="771" spans="1:11" ht="30" x14ac:dyDescent="0.25">
      <c r="A771">
        <v>770</v>
      </c>
      <c r="B771" s="71" t="s">
        <v>1117</v>
      </c>
      <c r="C771" s="55" t="str">
        <f t="shared" si="60"/>
        <v>(NIASE076) ASE Auto Maintenance and Light Repair (G1)</v>
      </c>
      <c r="D771" s="55" t="s">
        <v>1118</v>
      </c>
      <c r="E771" s="54" t="str">
        <f t="shared" si="61"/>
        <v>1</v>
      </c>
      <c r="F771">
        <v>770</v>
      </c>
      <c r="G771" s="67" t="s">
        <v>1067</v>
      </c>
      <c r="H771" t="str">
        <f t="shared" si="62"/>
        <v>No</v>
      </c>
      <c r="I771" t="str">
        <f t="shared" si="63"/>
        <v>No</v>
      </c>
      <c r="J771" t="str">
        <f t="shared" si="64"/>
        <v>No</v>
      </c>
      <c r="K771" t="e">
        <f>VLOOKUP(B771,'DOE Codes Lookups'!$A$3:$D$507,2,FALSE)</f>
        <v>#N/A</v>
      </c>
    </row>
    <row r="772" spans="1:11" ht="30" x14ac:dyDescent="0.25">
      <c r="A772">
        <v>771</v>
      </c>
      <c r="B772" s="71" t="s">
        <v>3895</v>
      </c>
      <c r="C772" s="55" t="str">
        <f t="shared" si="60"/>
        <v>(NIASE077) ASE Entry-level - Auto: Automatic Transmission/Transaxle (AT)</v>
      </c>
      <c r="D772" s="55" t="s">
        <v>3896</v>
      </c>
      <c r="E772" s="54" t="str">
        <f t="shared" si="61"/>
        <v>1</v>
      </c>
      <c r="F772">
        <v>771</v>
      </c>
      <c r="G772" s="67" t="s">
        <v>1067</v>
      </c>
      <c r="H772" t="str">
        <f t="shared" si="62"/>
        <v>No</v>
      </c>
      <c r="I772" t="str">
        <f t="shared" si="63"/>
        <v>No</v>
      </c>
      <c r="J772" t="str">
        <f t="shared" si="64"/>
        <v>No</v>
      </c>
      <c r="K772" t="e">
        <f>VLOOKUP(B772,'DOE Codes Lookups'!$A$3:$D$507,2,FALSE)</f>
        <v>#N/A</v>
      </c>
    </row>
    <row r="773" spans="1:11" ht="30" x14ac:dyDescent="0.25">
      <c r="A773">
        <v>772</v>
      </c>
      <c r="B773" s="71" t="s">
        <v>3897</v>
      </c>
      <c r="C773" s="55" t="str">
        <f t="shared" si="60"/>
        <v>(NIASE078) ASE Entry-level - Auto: Automobile Service Technology (AS)</v>
      </c>
      <c r="D773" s="55" t="s">
        <v>3898</v>
      </c>
      <c r="E773" s="54" t="str">
        <f t="shared" si="61"/>
        <v>1</v>
      </c>
      <c r="F773">
        <v>772</v>
      </c>
      <c r="G773" s="67" t="s">
        <v>1067</v>
      </c>
      <c r="H773" t="str">
        <f t="shared" si="62"/>
        <v>No</v>
      </c>
      <c r="I773" t="str">
        <f t="shared" si="63"/>
        <v>No</v>
      </c>
      <c r="J773" t="str">
        <f t="shared" si="64"/>
        <v>No</v>
      </c>
      <c r="K773" t="e">
        <f>VLOOKUP(B773,'DOE Codes Lookups'!$A$3:$D$507,2,FALSE)</f>
        <v>#N/A</v>
      </c>
    </row>
    <row r="774" spans="1:11" ht="30" x14ac:dyDescent="0.25">
      <c r="A774">
        <v>773</v>
      </c>
      <c r="B774" s="71" t="s">
        <v>3899</v>
      </c>
      <c r="C774" s="55" t="str">
        <f t="shared" si="60"/>
        <v>(NIASE079) ASE Entry-level - Auto: Brakes (BR)</v>
      </c>
      <c r="D774" s="55" t="s">
        <v>3900</v>
      </c>
      <c r="E774" s="54" t="str">
        <f t="shared" si="61"/>
        <v>1</v>
      </c>
      <c r="F774">
        <v>773</v>
      </c>
      <c r="G774" s="67" t="s">
        <v>1067</v>
      </c>
      <c r="H774" t="str">
        <f t="shared" si="62"/>
        <v>No</v>
      </c>
      <c r="I774" t="str">
        <f t="shared" si="63"/>
        <v>No</v>
      </c>
      <c r="J774" t="str">
        <f t="shared" si="64"/>
        <v>No</v>
      </c>
      <c r="K774" t="e">
        <f>VLOOKUP(B774,'DOE Codes Lookups'!$A$3:$D$507,2,FALSE)</f>
        <v>#N/A</v>
      </c>
    </row>
    <row r="775" spans="1:11" ht="30" x14ac:dyDescent="0.25">
      <c r="A775">
        <v>774</v>
      </c>
      <c r="B775" s="71" t="s">
        <v>3901</v>
      </c>
      <c r="C775" s="55" t="str">
        <f t="shared" si="60"/>
        <v>(NIASE080) ASE Entry-level - Auto: Electrical/Electronic Systems (EE)</v>
      </c>
      <c r="D775" s="55" t="s">
        <v>3902</v>
      </c>
      <c r="E775" s="54" t="str">
        <f t="shared" si="61"/>
        <v>1</v>
      </c>
      <c r="F775">
        <v>774</v>
      </c>
      <c r="G775" s="67" t="s">
        <v>1067</v>
      </c>
      <c r="H775" t="str">
        <f t="shared" si="62"/>
        <v>No</v>
      </c>
      <c r="I775" t="str">
        <f t="shared" si="63"/>
        <v>No</v>
      </c>
      <c r="J775" t="str">
        <f t="shared" si="64"/>
        <v>No</v>
      </c>
      <c r="K775" t="e">
        <f>VLOOKUP(B775,'DOE Codes Lookups'!$A$3:$D$507,2,FALSE)</f>
        <v>#N/A</v>
      </c>
    </row>
    <row r="776" spans="1:11" ht="30" x14ac:dyDescent="0.25">
      <c r="A776">
        <v>775</v>
      </c>
      <c r="B776" s="71" t="s">
        <v>3903</v>
      </c>
      <c r="C776" s="55" t="str">
        <f t="shared" si="60"/>
        <v>(NIASE081) ASE Entry-level - Auto: Engine Performance (EP)</v>
      </c>
      <c r="D776" s="55" t="s">
        <v>3904</v>
      </c>
      <c r="E776" s="54" t="str">
        <f t="shared" si="61"/>
        <v>1</v>
      </c>
      <c r="F776">
        <v>775</v>
      </c>
      <c r="G776" s="67" t="s">
        <v>1067</v>
      </c>
      <c r="H776" t="str">
        <f t="shared" si="62"/>
        <v>No</v>
      </c>
      <c r="I776" t="str">
        <f t="shared" si="63"/>
        <v>No</v>
      </c>
      <c r="J776" t="str">
        <f t="shared" si="64"/>
        <v>No</v>
      </c>
      <c r="K776" t="e">
        <f>VLOOKUP(B776,'DOE Codes Lookups'!$A$3:$D$507,2,FALSE)</f>
        <v>#N/A</v>
      </c>
    </row>
    <row r="777" spans="1:11" ht="30" x14ac:dyDescent="0.25">
      <c r="A777">
        <v>776</v>
      </c>
      <c r="B777" s="71" t="s">
        <v>3905</v>
      </c>
      <c r="C777" s="55" t="str">
        <f t="shared" si="60"/>
        <v>(NIASE082) ASE Entry-level - Auto: Engine Repair (ER)</v>
      </c>
      <c r="D777" s="55" t="s">
        <v>3906</v>
      </c>
      <c r="E777" s="54" t="str">
        <f t="shared" si="61"/>
        <v>1</v>
      </c>
      <c r="F777">
        <v>776</v>
      </c>
      <c r="G777" s="67" t="s">
        <v>1067</v>
      </c>
      <c r="H777" t="str">
        <f t="shared" si="62"/>
        <v>No</v>
      </c>
      <c r="I777" t="str">
        <f t="shared" si="63"/>
        <v>No</v>
      </c>
      <c r="J777" t="str">
        <f t="shared" si="64"/>
        <v>No</v>
      </c>
      <c r="K777" t="e">
        <f>VLOOKUP(B777,'DOE Codes Lookups'!$A$3:$D$507,2,FALSE)</f>
        <v>#N/A</v>
      </c>
    </row>
    <row r="778" spans="1:11" ht="30" x14ac:dyDescent="0.25">
      <c r="A778">
        <v>777</v>
      </c>
      <c r="B778" s="71" t="s">
        <v>3907</v>
      </c>
      <c r="C778" s="55" t="str">
        <f t="shared" si="60"/>
        <v>(NIASE083) ASE Entry-level - Auto: Heating and Air Conditioning (AC)</v>
      </c>
      <c r="D778" s="55" t="s">
        <v>3908</v>
      </c>
      <c r="E778" s="54" t="str">
        <f t="shared" si="61"/>
        <v>1</v>
      </c>
      <c r="F778">
        <v>777</v>
      </c>
      <c r="G778" s="67" t="s">
        <v>1067</v>
      </c>
      <c r="H778" t="str">
        <f t="shared" si="62"/>
        <v>No</v>
      </c>
      <c r="I778" t="str">
        <f t="shared" si="63"/>
        <v>No</v>
      </c>
      <c r="J778" t="str">
        <f t="shared" si="64"/>
        <v>No</v>
      </c>
      <c r="K778" t="e">
        <f>VLOOKUP(B778,'DOE Codes Lookups'!$A$3:$D$507,2,FALSE)</f>
        <v>#N/A</v>
      </c>
    </row>
    <row r="779" spans="1:11" ht="30" x14ac:dyDescent="0.25">
      <c r="A779">
        <v>778</v>
      </c>
      <c r="B779" s="71" t="s">
        <v>3909</v>
      </c>
      <c r="C779" s="55" t="str">
        <f t="shared" si="60"/>
        <v>(NIASE084) ASE Entry-level - Auto: Manual Drive Train and Axles (MD)</v>
      </c>
      <c r="D779" s="55" t="s">
        <v>3910</v>
      </c>
      <c r="E779" s="54" t="str">
        <f t="shared" si="61"/>
        <v>1</v>
      </c>
      <c r="F779">
        <v>778</v>
      </c>
      <c r="G779" s="67" t="s">
        <v>1067</v>
      </c>
      <c r="H779" t="str">
        <f t="shared" si="62"/>
        <v>No</v>
      </c>
      <c r="I779" t="str">
        <f t="shared" si="63"/>
        <v>No</v>
      </c>
      <c r="J779" t="str">
        <f t="shared" si="64"/>
        <v>No</v>
      </c>
      <c r="K779" t="e">
        <f>VLOOKUP(B779,'DOE Codes Lookups'!$A$3:$D$507,2,FALSE)</f>
        <v>#N/A</v>
      </c>
    </row>
    <row r="780" spans="1:11" ht="30" x14ac:dyDescent="0.25">
      <c r="A780">
        <v>779</v>
      </c>
      <c r="B780" s="71" t="s">
        <v>3911</v>
      </c>
      <c r="C780" s="55" t="str">
        <f t="shared" si="60"/>
        <v>(NIASE085) ASE Entry-level - Auto: Suspension and Steering (SS)</v>
      </c>
      <c r="D780" s="55" t="s">
        <v>3912</v>
      </c>
      <c r="E780" s="54" t="str">
        <f t="shared" si="61"/>
        <v>1</v>
      </c>
      <c r="F780">
        <v>779</v>
      </c>
      <c r="G780" s="67" t="s">
        <v>1067</v>
      </c>
      <c r="H780" t="str">
        <f t="shared" si="62"/>
        <v>No</v>
      </c>
      <c r="I780" t="str">
        <f t="shared" si="63"/>
        <v>No</v>
      </c>
      <c r="J780" t="str">
        <f t="shared" si="64"/>
        <v>No</v>
      </c>
      <c r="K780" t="e">
        <f>VLOOKUP(B780,'DOE Codes Lookups'!$A$3:$D$507,2,FALSE)</f>
        <v>#N/A</v>
      </c>
    </row>
    <row r="781" spans="1:11" ht="30" x14ac:dyDescent="0.25">
      <c r="A781">
        <v>780</v>
      </c>
      <c r="B781" s="71" t="s">
        <v>3913</v>
      </c>
      <c r="C781" s="55" t="str">
        <f t="shared" si="60"/>
        <v>(NIASE086) ASE Entry-level - Collision: Mechanical and Electrical (ME)</v>
      </c>
      <c r="D781" s="55" t="s">
        <v>3914</v>
      </c>
      <c r="E781" s="54" t="str">
        <f t="shared" si="61"/>
        <v>1</v>
      </c>
      <c r="F781">
        <v>780</v>
      </c>
      <c r="G781" s="67" t="s">
        <v>1067</v>
      </c>
      <c r="H781" t="str">
        <f t="shared" si="62"/>
        <v>No</v>
      </c>
      <c r="I781" t="str">
        <f t="shared" si="63"/>
        <v>No</v>
      </c>
      <c r="J781" t="str">
        <f t="shared" si="64"/>
        <v>No</v>
      </c>
      <c r="K781" t="e">
        <f>VLOOKUP(B781,'DOE Codes Lookups'!$A$3:$D$507,2,FALSE)</f>
        <v>#N/A</v>
      </c>
    </row>
    <row r="782" spans="1:11" ht="45" x14ac:dyDescent="0.25">
      <c r="A782">
        <v>781</v>
      </c>
      <c r="B782" s="71" t="s">
        <v>3915</v>
      </c>
      <c r="C782" s="55" t="str">
        <f t="shared" si="60"/>
        <v>(NIASE087) ASE Entry-level - Collision: Non-structural Analysis and Damage Repair (NS)</v>
      </c>
      <c r="D782" s="55" t="s">
        <v>3916</v>
      </c>
      <c r="E782" s="54" t="str">
        <f t="shared" si="61"/>
        <v>1</v>
      </c>
      <c r="F782">
        <v>781</v>
      </c>
      <c r="G782" s="67" t="s">
        <v>1067</v>
      </c>
      <c r="H782" t="str">
        <f t="shared" si="62"/>
        <v>No</v>
      </c>
      <c r="I782" t="str">
        <f t="shared" si="63"/>
        <v>No</v>
      </c>
      <c r="J782" t="str">
        <f t="shared" si="64"/>
        <v>No</v>
      </c>
      <c r="K782" t="e">
        <f>VLOOKUP(B782,'DOE Codes Lookups'!$A$3:$D$507,2,FALSE)</f>
        <v>#N/A</v>
      </c>
    </row>
    <row r="783" spans="1:11" ht="30" x14ac:dyDescent="0.25">
      <c r="A783">
        <v>782</v>
      </c>
      <c r="B783" s="71" t="s">
        <v>3917</v>
      </c>
      <c r="C783" s="55" t="str">
        <f t="shared" si="60"/>
        <v>(NIASE088) ASE Entry-level - Collision: Painting and Refinishing (PR)</v>
      </c>
      <c r="D783" s="55" t="s">
        <v>3918</v>
      </c>
      <c r="E783" s="54" t="str">
        <f t="shared" si="61"/>
        <v>1</v>
      </c>
      <c r="F783">
        <v>782</v>
      </c>
      <c r="G783" s="67" t="s">
        <v>1067</v>
      </c>
      <c r="H783" t="str">
        <f t="shared" si="62"/>
        <v>No</v>
      </c>
      <c r="I783" t="str">
        <f t="shared" si="63"/>
        <v>No</v>
      </c>
      <c r="J783" t="str">
        <f t="shared" si="64"/>
        <v>No</v>
      </c>
      <c r="K783" t="e">
        <f>VLOOKUP(B783,'DOE Codes Lookups'!$A$3:$D$507,2,FALSE)</f>
        <v>#N/A</v>
      </c>
    </row>
    <row r="784" spans="1:11" ht="45" x14ac:dyDescent="0.25">
      <c r="A784">
        <v>783</v>
      </c>
      <c r="B784" s="71" t="s">
        <v>3919</v>
      </c>
      <c r="C784" s="55" t="str">
        <f t="shared" si="60"/>
        <v>(NIASE089) ASE Entry-level - Collision: Structural Analysis and Damage Repair (SR)</v>
      </c>
      <c r="D784" s="55" t="s">
        <v>3920</v>
      </c>
      <c r="E784" s="54" t="str">
        <f t="shared" si="61"/>
        <v>1</v>
      </c>
      <c r="F784">
        <v>783</v>
      </c>
      <c r="G784" s="67" t="s">
        <v>1067</v>
      </c>
      <c r="H784" t="str">
        <f t="shared" si="62"/>
        <v>No</v>
      </c>
      <c r="I784" t="str">
        <f t="shared" si="63"/>
        <v>No</v>
      </c>
      <c r="J784" t="str">
        <f t="shared" si="64"/>
        <v>No</v>
      </c>
      <c r="K784" t="e">
        <f>VLOOKUP(B784,'DOE Codes Lookups'!$A$3:$D$507,2,FALSE)</f>
        <v>#N/A</v>
      </c>
    </row>
    <row r="785" spans="1:11" ht="30" x14ac:dyDescent="0.25">
      <c r="A785">
        <v>784</v>
      </c>
      <c r="B785" s="71" t="s">
        <v>3921</v>
      </c>
      <c r="C785" s="55" t="str">
        <f t="shared" si="60"/>
        <v>(NIASE090) ASE Entry-level - Truck: Brakes (TB)</v>
      </c>
      <c r="D785" s="55" t="s">
        <v>3922</v>
      </c>
      <c r="E785" s="54" t="str">
        <f t="shared" si="61"/>
        <v>1</v>
      </c>
      <c r="F785">
        <v>784</v>
      </c>
      <c r="G785" s="67" t="s">
        <v>1067</v>
      </c>
      <c r="H785" t="str">
        <f t="shared" si="62"/>
        <v>No</v>
      </c>
      <c r="I785" t="str">
        <f t="shared" si="63"/>
        <v>No</v>
      </c>
      <c r="J785" t="str">
        <f t="shared" si="64"/>
        <v>No</v>
      </c>
      <c r="K785" t="e">
        <f>VLOOKUP(B785,'DOE Codes Lookups'!$A$3:$D$507,2,FALSE)</f>
        <v>#N/A</v>
      </c>
    </row>
    <row r="786" spans="1:11" ht="30" x14ac:dyDescent="0.25">
      <c r="A786">
        <v>785</v>
      </c>
      <c r="B786" s="71" t="s">
        <v>3923</v>
      </c>
      <c r="C786" s="55" t="str">
        <f t="shared" si="60"/>
        <v>(NIASE091) ASE Entry-level - Truck: Diesel Engines (DE)</v>
      </c>
      <c r="D786" s="55" t="s">
        <v>3924</v>
      </c>
      <c r="E786" s="54" t="str">
        <f t="shared" si="61"/>
        <v>1</v>
      </c>
      <c r="F786">
        <v>785</v>
      </c>
      <c r="G786" s="67" t="s">
        <v>1067</v>
      </c>
      <c r="H786" t="str">
        <f t="shared" si="62"/>
        <v>No</v>
      </c>
      <c r="I786" t="str">
        <f t="shared" si="63"/>
        <v>No</v>
      </c>
      <c r="J786" t="str">
        <f t="shared" si="64"/>
        <v>No</v>
      </c>
      <c r="K786" t="e">
        <f>VLOOKUP(B786,'DOE Codes Lookups'!$A$3:$D$507,2,FALSE)</f>
        <v>#N/A</v>
      </c>
    </row>
    <row r="787" spans="1:11" ht="30" x14ac:dyDescent="0.25">
      <c r="A787">
        <v>786</v>
      </c>
      <c r="B787" s="71" t="s">
        <v>3925</v>
      </c>
      <c r="C787" s="55" t="str">
        <f t="shared" si="60"/>
        <v>(NIASE092) ASE Entry-level - Truck: Electrical/Electronic Systems (TE)</v>
      </c>
      <c r="D787" s="55" t="s">
        <v>3926</v>
      </c>
      <c r="E787" s="54" t="str">
        <f t="shared" si="61"/>
        <v>1</v>
      </c>
      <c r="F787">
        <v>786</v>
      </c>
      <c r="G787" s="67" t="s">
        <v>1067</v>
      </c>
      <c r="H787" t="str">
        <f t="shared" si="62"/>
        <v>No</v>
      </c>
      <c r="I787" t="str">
        <f t="shared" si="63"/>
        <v>No</v>
      </c>
      <c r="J787" t="str">
        <f t="shared" si="64"/>
        <v>No</v>
      </c>
      <c r="K787" t="e">
        <f>VLOOKUP(B787,'DOE Codes Lookups'!$A$3:$D$507,2,FALSE)</f>
        <v>#N/A</v>
      </c>
    </row>
    <row r="788" spans="1:11" ht="30" x14ac:dyDescent="0.25">
      <c r="A788">
        <v>787</v>
      </c>
      <c r="B788" s="71" t="s">
        <v>3927</v>
      </c>
      <c r="C788" s="55" t="str">
        <f t="shared" si="60"/>
        <v>(NIASE093) ASE Entry-level - Truck: Steering &amp; Suspension (TS)</v>
      </c>
      <c r="D788" s="55" t="s">
        <v>3928</v>
      </c>
      <c r="E788" s="54" t="str">
        <f t="shared" si="61"/>
        <v>1</v>
      </c>
      <c r="F788">
        <v>787</v>
      </c>
      <c r="G788" s="67" t="s">
        <v>1067</v>
      </c>
      <c r="H788" t="str">
        <f t="shared" si="62"/>
        <v>No</v>
      </c>
      <c r="I788" t="str">
        <f t="shared" si="63"/>
        <v>No</v>
      </c>
      <c r="J788" t="str">
        <f t="shared" si="64"/>
        <v>No</v>
      </c>
      <c r="K788" t="e">
        <f>VLOOKUP(B788,'DOE Codes Lookups'!$A$3:$D$507,2,FALSE)</f>
        <v>#N/A</v>
      </c>
    </row>
    <row r="789" spans="1:11" ht="45" x14ac:dyDescent="0.25">
      <c r="A789">
        <v>788</v>
      </c>
      <c r="B789" s="71" t="s">
        <v>1119</v>
      </c>
      <c r="C789" s="55" t="str">
        <f t="shared" si="60"/>
        <v>(NIASE094) ASE Entry-level - Truck: Inspection, Maintenance, and Minor Repair (IM)</v>
      </c>
      <c r="D789" s="55" t="s">
        <v>1120</v>
      </c>
      <c r="E789" s="54" t="str">
        <f t="shared" si="61"/>
        <v>1</v>
      </c>
      <c r="F789">
        <v>788</v>
      </c>
      <c r="G789" s="67" t="s">
        <v>1067</v>
      </c>
      <c r="H789" t="str">
        <f t="shared" si="62"/>
        <v>No</v>
      </c>
      <c r="I789" t="str">
        <f t="shared" si="63"/>
        <v>No</v>
      </c>
      <c r="J789" t="str">
        <f t="shared" si="64"/>
        <v>No</v>
      </c>
      <c r="K789" t="e">
        <f>VLOOKUP(B789,'DOE Codes Lookups'!$A$3:$D$507,2,FALSE)</f>
        <v>#N/A</v>
      </c>
    </row>
    <row r="790" spans="1:11" ht="30" x14ac:dyDescent="0.25">
      <c r="A790">
        <v>789</v>
      </c>
      <c r="B790" s="71" t="s">
        <v>3429</v>
      </c>
      <c r="C790" s="55" t="str">
        <f t="shared" si="60"/>
        <v>(NICET001) Industrial Instrumentation</v>
      </c>
      <c r="D790" s="55" t="s">
        <v>3430</v>
      </c>
      <c r="E790" s="54" t="str">
        <f t="shared" si="61"/>
        <v>1</v>
      </c>
      <c r="F790">
        <v>789</v>
      </c>
      <c r="G790" s="67" t="s">
        <v>4142</v>
      </c>
      <c r="H790" t="str">
        <f t="shared" si="62"/>
        <v>No</v>
      </c>
      <c r="I790" t="str">
        <f t="shared" si="63"/>
        <v>No</v>
      </c>
      <c r="J790" t="str">
        <f t="shared" si="64"/>
        <v>No</v>
      </c>
      <c r="K790" t="e">
        <f>VLOOKUP(B790,'DOE Codes Lookups'!$A$3:$D$507,2,FALSE)</f>
        <v>#N/A</v>
      </c>
    </row>
    <row r="791" spans="1:11" ht="30" x14ac:dyDescent="0.25">
      <c r="A791">
        <v>790</v>
      </c>
      <c r="B791" s="71" t="s">
        <v>3431</v>
      </c>
      <c r="C791" s="55" t="str">
        <f t="shared" si="60"/>
        <v>(NICET002) Certified Engineering Technologist (CT)</v>
      </c>
      <c r="D791" s="55" t="s">
        <v>3432</v>
      </c>
      <c r="E791" s="54" t="str">
        <f t="shared" si="61"/>
        <v>1</v>
      </c>
      <c r="F791">
        <v>790</v>
      </c>
      <c r="G791" s="67" t="s">
        <v>4142</v>
      </c>
      <c r="H791" t="str">
        <f t="shared" si="62"/>
        <v>No</v>
      </c>
      <c r="I791" t="str">
        <f t="shared" si="63"/>
        <v>No</v>
      </c>
      <c r="J791" t="str">
        <f t="shared" si="64"/>
        <v>No</v>
      </c>
      <c r="K791" t="e">
        <f>VLOOKUP(B791,'DOE Codes Lookups'!$A$3:$D$507,2,FALSE)</f>
        <v>#N/A</v>
      </c>
    </row>
    <row r="792" spans="1:11" ht="30" x14ac:dyDescent="0.25">
      <c r="A792">
        <v>791</v>
      </c>
      <c r="B792" s="71" t="s">
        <v>3433</v>
      </c>
      <c r="C792" s="55" t="str">
        <f t="shared" si="60"/>
        <v>(NICET003) Fire Alarm Systems</v>
      </c>
      <c r="D792" s="55" t="s">
        <v>3434</v>
      </c>
      <c r="E792" s="54" t="str">
        <f t="shared" si="61"/>
        <v>1</v>
      </c>
      <c r="F792">
        <v>791</v>
      </c>
      <c r="G792" s="67" t="s">
        <v>4142</v>
      </c>
      <c r="H792" t="str">
        <f t="shared" si="62"/>
        <v>No</v>
      </c>
      <c r="I792" t="str">
        <f t="shared" si="63"/>
        <v>No</v>
      </c>
      <c r="J792" t="str">
        <f t="shared" si="64"/>
        <v>No</v>
      </c>
      <c r="K792" t="e">
        <f>VLOOKUP(B792,'DOE Codes Lookups'!$A$3:$D$507,2,FALSE)</f>
        <v>#N/A</v>
      </c>
    </row>
    <row r="793" spans="1:11" ht="30" x14ac:dyDescent="0.25">
      <c r="A793">
        <v>792</v>
      </c>
      <c r="B793" s="71" t="s">
        <v>3435</v>
      </c>
      <c r="C793" s="55" t="str">
        <f t="shared" si="60"/>
        <v>(NICET004) Highway Surveys Certification</v>
      </c>
      <c r="D793" s="55" t="s">
        <v>3436</v>
      </c>
      <c r="E793" s="54" t="str">
        <f t="shared" si="61"/>
        <v>1</v>
      </c>
      <c r="F793">
        <v>792</v>
      </c>
      <c r="G793" s="67" t="s">
        <v>4142</v>
      </c>
      <c r="H793" t="str">
        <f t="shared" si="62"/>
        <v>No</v>
      </c>
      <c r="I793" t="str">
        <f t="shared" si="63"/>
        <v>No</v>
      </c>
      <c r="J793" t="str">
        <f t="shared" si="64"/>
        <v>No</v>
      </c>
      <c r="K793" t="e">
        <f>VLOOKUP(B793,'DOE Codes Lookups'!$A$3:$D$507,2,FALSE)</f>
        <v>#N/A</v>
      </c>
    </row>
    <row r="794" spans="1:11" ht="45" x14ac:dyDescent="0.25">
      <c r="A794">
        <v>793</v>
      </c>
      <c r="B794" s="71" t="s">
        <v>1121</v>
      </c>
      <c r="C794" s="55" t="str">
        <f t="shared" si="60"/>
        <v>(NIFMS001) NIMS Machining Level I - CNC Milling: Programming Setup &amp; Operations</v>
      </c>
      <c r="D794" s="55" t="s">
        <v>1122</v>
      </c>
      <c r="E794" s="54" t="str">
        <f t="shared" si="61"/>
        <v>1</v>
      </c>
      <c r="F794">
        <v>793</v>
      </c>
      <c r="G794" s="67" t="s">
        <v>1123</v>
      </c>
      <c r="H794" t="str">
        <f t="shared" si="62"/>
        <v>No</v>
      </c>
      <c r="I794" t="str">
        <f t="shared" si="63"/>
        <v>No</v>
      </c>
      <c r="J794" t="str">
        <f t="shared" si="64"/>
        <v>No</v>
      </c>
      <c r="K794" t="e">
        <f>VLOOKUP(B794,'DOE Codes Lookups'!$A$3:$D$507,2,FALSE)</f>
        <v>#N/A</v>
      </c>
    </row>
    <row r="795" spans="1:11" ht="45" x14ac:dyDescent="0.25">
      <c r="A795">
        <v>794</v>
      </c>
      <c r="B795" s="71" t="s">
        <v>1124</v>
      </c>
      <c r="C795" s="55" t="str">
        <f t="shared" si="60"/>
        <v>(NIFMS002) NIMS Machining Level I - CNC Turning: Programming Setup &amp; Operations</v>
      </c>
      <c r="D795" s="55" t="s">
        <v>1125</v>
      </c>
      <c r="E795" s="54" t="str">
        <f t="shared" si="61"/>
        <v>1</v>
      </c>
      <c r="F795">
        <v>794</v>
      </c>
      <c r="G795" s="67" t="s">
        <v>1123</v>
      </c>
      <c r="H795" t="str">
        <f t="shared" si="62"/>
        <v>No</v>
      </c>
      <c r="I795" t="str">
        <f t="shared" si="63"/>
        <v>No</v>
      </c>
      <c r="J795" t="str">
        <f t="shared" si="64"/>
        <v>No</v>
      </c>
      <c r="K795" t="e">
        <f>VLOOKUP(B795,'DOE Codes Lookups'!$A$3:$D$507,2,FALSE)</f>
        <v>#N/A</v>
      </c>
    </row>
    <row r="796" spans="1:11" ht="30" x14ac:dyDescent="0.25">
      <c r="A796">
        <v>795</v>
      </c>
      <c r="B796" s="71" t="s">
        <v>1126</v>
      </c>
      <c r="C796" s="55" t="str">
        <f t="shared" si="60"/>
        <v>(NIFMS003) NIMS Machining Level II - EDM - Plunge</v>
      </c>
      <c r="D796" s="55" t="s">
        <v>1127</v>
      </c>
      <c r="E796" s="54" t="str">
        <f t="shared" si="61"/>
        <v>2</v>
      </c>
      <c r="F796">
        <v>795</v>
      </c>
      <c r="G796" s="67" t="s">
        <v>1123</v>
      </c>
      <c r="H796" t="str">
        <f t="shared" si="62"/>
        <v>Yes</v>
      </c>
      <c r="I796" t="str">
        <f t="shared" si="63"/>
        <v>Yes</v>
      </c>
      <c r="J796" t="str">
        <f t="shared" si="64"/>
        <v>Yes</v>
      </c>
      <c r="K796" t="e">
        <f>VLOOKUP(B796,'DOE Codes Lookups'!$A$3:$D$507,2,FALSE)</f>
        <v>#N/A</v>
      </c>
    </row>
    <row r="797" spans="1:11" ht="30" x14ac:dyDescent="0.25">
      <c r="A797">
        <v>796</v>
      </c>
      <c r="B797" s="71" t="s">
        <v>1128</v>
      </c>
      <c r="C797" s="55" t="str">
        <f t="shared" si="60"/>
        <v>(NIFMS004) NIMS Machining Level II - EDM - Wire</v>
      </c>
      <c r="D797" s="55" t="s">
        <v>1129</v>
      </c>
      <c r="E797" s="54" t="str">
        <f t="shared" si="61"/>
        <v>2</v>
      </c>
      <c r="F797">
        <v>796</v>
      </c>
      <c r="G797" s="67" t="s">
        <v>1123</v>
      </c>
      <c r="H797" t="str">
        <f t="shared" si="62"/>
        <v>Yes</v>
      </c>
      <c r="I797" t="str">
        <f t="shared" si="63"/>
        <v>Yes</v>
      </c>
      <c r="J797" t="str">
        <f t="shared" si="64"/>
        <v>Yes</v>
      </c>
      <c r="K797" t="e">
        <f>VLOOKUP(B797,'DOE Codes Lookups'!$A$3:$D$507,2,FALSE)</f>
        <v>#N/A</v>
      </c>
    </row>
    <row r="798" spans="1:11" ht="45" x14ac:dyDescent="0.25">
      <c r="A798">
        <v>797</v>
      </c>
      <c r="B798" s="71" t="s">
        <v>1131</v>
      </c>
      <c r="C798" s="55" t="str">
        <f t="shared" si="60"/>
        <v>(NIFMS008) NIMS Machining Level I - Turning Operations: Turning Between Centers</v>
      </c>
      <c r="D798" s="55" t="s">
        <v>1132</v>
      </c>
      <c r="E798" s="54" t="str">
        <f t="shared" si="61"/>
        <v>1</v>
      </c>
      <c r="F798">
        <v>797</v>
      </c>
      <c r="G798" s="67" t="s">
        <v>1123</v>
      </c>
      <c r="H798" t="str">
        <f t="shared" si="62"/>
        <v>No</v>
      </c>
      <c r="I798" t="str">
        <f t="shared" si="63"/>
        <v>No</v>
      </c>
      <c r="J798" t="str">
        <f t="shared" si="64"/>
        <v>No</v>
      </c>
      <c r="K798" t="e">
        <f>VLOOKUP(B798,'DOE Codes Lookups'!$A$3:$D$507,2,FALSE)</f>
        <v>#N/A</v>
      </c>
    </row>
    <row r="799" spans="1:11" ht="45" x14ac:dyDescent="0.25">
      <c r="A799">
        <v>798</v>
      </c>
      <c r="B799" s="71" t="s">
        <v>1133</v>
      </c>
      <c r="C799" s="55" t="str">
        <f t="shared" si="60"/>
        <v>(NIFMS010) NIMS Machining Level I - Turning Operations: Turning Chucking Skills</v>
      </c>
      <c r="D799" s="55" t="s">
        <v>1134</v>
      </c>
      <c r="E799" s="54" t="str">
        <f t="shared" si="61"/>
        <v>1</v>
      </c>
      <c r="F799">
        <v>798</v>
      </c>
      <c r="G799" s="67" t="s">
        <v>1123</v>
      </c>
      <c r="H799" t="str">
        <f t="shared" si="62"/>
        <v>No</v>
      </c>
      <c r="I799" t="str">
        <f t="shared" si="63"/>
        <v>No</v>
      </c>
      <c r="J799" t="str">
        <f t="shared" si="64"/>
        <v>No</v>
      </c>
      <c r="K799" t="e">
        <f>VLOOKUP(B799,'DOE Codes Lookups'!$A$3:$D$507,2,FALSE)</f>
        <v>#N/A</v>
      </c>
    </row>
    <row r="800" spans="1:11" ht="30" x14ac:dyDescent="0.25">
      <c r="A800">
        <v>799</v>
      </c>
      <c r="B800" s="71" t="s">
        <v>1136</v>
      </c>
      <c r="C800" s="55" t="str">
        <f t="shared" si="60"/>
        <v>(NIFMS013) NIMS Machining Level I - Drill Press Skills I</v>
      </c>
      <c r="D800" s="55" t="s">
        <v>1137</v>
      </c>
      <c r="E800" s="54" t="str">
        <f t="shared" si="61"/>
        <v>1</v>
      </c>
      <c r="F800">
        <v>799</v>
      </c>
      <c r="G800" s="67" t="s">
        <v>1123</v>
      </c>
      <c r="H800" t="str">
        <f t="shared" si="62"/>
        <v>No</v>
      </c>
      <c r="I800" t="str">
        <f t="shared" si="63"/>
        <v>No</v>
      </c>
      <c r="J800" t="str">
        <f t="shared" si="64"/>
        <v>No</v>
      </c>
      <c r="K800" t="e">
        <f>VLOOKUP(B800,'DOE Codes Lookups'!$A$3:$D$507,2,FALSE)</f>
        <v>#N/A</v>
      </c>
    </row>
    <row r="801" spans="1:11" ht="30" x14ac:dyDescent="0.25">
      <c r="A801">
        <v>800</v>
      </c>
      <c r="B801" s="71" t="s">
        <v>1138</v>
      </c>
      <c r="C801" s="55" t="str">
        <f t="shared" si="60"/>
        <v>(NIFMS014) NIMS Machining Level I - CNC Milling: Operations</v>
      </c>
      <c r="D801" s="55" t="s">
        <v>1139</v>
      </c>
      <c r="E801" s="54" t="str">
        <f t="shared" si="61"/>
        <v>1</v>
      </c>
      <c r="F801">
        <v>800</v>
      </c>
      <c r="G801" s="67" t="s">
        <v>1123</v>
      </c>
      <c r="H801" t="str">
        <f t="shared" si="62"/>
        <v>No</v>
      </c>
      <c r="I801" t="str">
        <f t="shared" si="63"/>
        <v>No</v>
      </c>
      <c r="J801" t="str">
        <f t="shared" si="64"/>
        <v>No</v>
      </c>
      <c r="K801" t="e">
        <f>VLOOKUP(B801,'DOE Codes Lookups'!$A$3:$D$507,2,FALSE)</f>
        <v>#N/A</v>
      </c>
    </row>
    <row r="802" spans="1:11" ht="30" x14ac:dyDescent="0.25">
      <c r="A802">
        <v>801</v>
      </c>
      <c r="B802" s="71" t="s">
        <v>1140</v>
      </c>
      <c r="C802" s="55" t="str">
        <f t="shared" si="60"/>
        <v>(NIFMS016) NIMS Machining Level I - Grinding Skills I</v>
      </c>
      <c r="D802" s="55" t="s">
        <v>1141</v>
      </c>
      <c r="E802" s="54" t="str">
        <f t="shared" si="61"/>
        <v>1</v>
      </c>
      <c r="F802">
        <v>801</v>
      </c>
      <c r="G802" s="67" t="s">
        <v>1123</v>
      </c>
      <c r="H802" t="str">
        <f t="shared" si="62"/>
        <v>No</v>
      </c>
      <c r="I802" t="str">
        <f t="shared" si="63"/>
        <v>No</v>
      </c>
      <c r="J802" t="str">
        <f t="shared" si="64"/>
        <v>No</v>
      </c>
      <c r="K802" t="e">
        <f>VLOOKUP(B802,'DOE Codes Lookups'!$A$3:$D$507,2,FALSE)</f>
        <v>#N/A</v>
      </c>
    </row>
    <row r="803" spans="1:11" ht="30" x14ac:dyDescent="0.25">
      <c r="A803">
        <v>802</v>
      </c>
      <c r="B803" s="71" t="s">
        <v>1142</v>
      </c>
      <c r="C803" s="55" t="str">
        <f t="shared" si="60"/>
        <v>(NIFMS017) NIMS Machining Level I - Manual Milling Skills I</v>
      </c>
      <c r="D803" s="55" t="s">
        <v>1143</v>
      </c>
      <c r="E803" s="54" t="str">
        <f t="shared" si="61"/>
        <v>1</v>
      </c>
      <c r="F803">
        <v>802</v>
      </c>
      <c r="G803" s="67" t="s">
        <v>1123</v>
      </c>
      <c r="H803" t="str">
        <f t="shared" si="62"/>
        <v>No</v>
      </c>
      <c r="I803" t="str">
        <f t="shared" si="63"/>
        <v>No</v>
      </c>
      <c r="J803" t="str">
        <f t="shared" si="64"/>
        <v>No</v>
      </c>
      <c r="K803" t="e">
        <f>VLOOKUP(B803,'DOE Codes Lookups'!$A$3:$D$507,2,FALSE)</f>
        <v>#N/A</v>
      </c>
    </row>
    <row r="804" spans="1:11" ht="30" x14ac:dyDescent="0.25">
      <c r="A804">
        <v>803</v>
      </c>
      <c r="B804" s="71" t="s">
        <v>1145</v>
      </c>
      <c r="C804" s="55" t="str">
        <f t="shared" si="60"/>
        <v>(NIFMS019) NIMS Machining Level II - CNC Milling Skills II</v>
      </c>
      <c r="D804" s="55" t="s">
        <v>1146</v>
      </c>
      <c r="E804" s="54" t="str">
        <f t="shared" si="61"/>
        <v>2</v>
      </c>
      <c r="F804">
        <v>803</v>
      </c>
      <c r="G804" s="67" t="s">
        <v>1123</v>
      </c>
      <c r="H804" t="str">
        <f t="shared" si="62"/>
        <v>Yes</v>
      </c>
      <c r="I804" t="str">
        <f t="shared" si="63"/>
        <v>Yes</v>
      </c>
      <c r="J804" t="str">
        <f t="shared" si="64"/>
        <v>Yes</v>
      </c>
      <c r="K804" t="e">
        <f>VLOOKUP(B804,'DOE Codes Lookups'!$A$3:$D$507,2,FALSE)</f>
        <v>#N/A</v>
      </c>
    </row>
    <row r="805" spans="1:11" ht="30" x14ac:dyDescent="0.25">
      <c r="A805">
        <v>804</v>
      </c>
      <c r="B805" s="71" t="s">
        <v>1148</v>
      </c>
      <c r="C805" s="55" t="str">
        <f t="shared" si="60"/>
        <v>(NIFMS021) NIMS Industrial Technology Maintenance Level 1 Bundle (9 Exams)</v>
      </c>
      <c r="D805" s="55" t="s">
        <v>1149</v>
      </c>
      <c r="E805" s="54" t="str">
        <f t="shared" si="61"/>
        <v>2</v>
      </c>
      <c r="F805">
        <v>804</v>
      </c>
      <c r="G805" s="67" t="s">
        <v>1123</v>
      </c>
      <c r="H805" t="str">
        <f t="shared" si="62"/>
        <v>Yes</v>
      </c>
      <c r="I805" t="str">
        <f t="shared" si="63"/>
        <v>Yes</v>
      </c>
      <c r="J805" t="str">
        <f t="shared" si="64"/>
        <v>Yes</v>
      </c>
      <c r="K805" t="e">
        <f>VLOOKUP(B805,'DOE Codes Lookups'!$A$3:$D$507,2,FALSE)</f>
        <v>#N/A</v>
      </c>
    </row>
    <row r="806" spans="1:11" ht="30" x14ac:dyDescent="0.25">
      <c r="A806">
        <v>805</v>
      </c>
      <c r="B806" s="71" t="s">
        <v>3655</v>
      </c>
      <c r="C806" s="55" t="str">
        <f t="shared" si="60"/>
        <v>(NINSC001) Certified LabVIEW Associate Developer (CLAD)</v>
      </c>
      <c r="D806" s="55" t="s">
        <v>3656</v>
      </c>
      <c r="E806" s="54" t="str">
        <f t="shared" si="61"/>
        <v>1</v>
      </c>
      <c r="F806">
        <v>805</v>
      </c>
      <c r="G806" s="67" t="s">
        <v>4220</v>
      </c>
      <c r="H806" t="str">
        <f t="shared" si="62"/>
        <v>No</v>
      </c>
      <c r="I806" t="str">
        <f t="shared" si="63"/>
        <v>No</v>
      </c>
      <c r="J806" t="str">
        <f t="shared" si="64"/>
        <v>No</v>
      </c>
      <c r="K806" t="e">
        <f>VLOOKUP(B806,'DOE Codes Lookups'!$A$3:$D$507,2,FALSE)</f>
        <v>#N/A</v>
      </c>
    </row>
    <row r="807" spans="1:11" x14ac:dyDescent="0.25">
      <c r="A807">
        <v>806</v>
      </c>
      <c r="B807" s="71" t="s">
        <v>1150</v>
      </c>
      <c r="C807" s="55" t="str">
        <f t="shared" si="60"/>
        <v>(NJATC001) NJATC Electrical - Level 5</v>
      </c>
      <c r="D807" s="55" t="s">
        <v>1151</v>
      </c>
      <c r="E807" s="54" t="str">
        <f t="shared" si="61"/>
        <v>2</v>
      </c>
      <c r="F807">
        <v>806</v>
      </c>
      <c r="G807" s="67" t="s">
        <v>1152</v>
      </c>
      <c r="H807" t="str">
        <f t="shared" si="62"/>
        <v>Yes</v>
      </c>
      <c r="I807" t="str">
        <f t="shared" si="63"/>
        <v>Yes</v>
      </c>
      <c r="J807" t="str">
        <f t="shared" si="64"/>
        <v>Yes</v>
      </c>
      <c r="K807" t="e">
        <f>VLOOKUP(B807,'DOE Codes Lookups'!$A$3:$D$507,2,FALSE)</f>
        <v>#N/A</v>
      </c>
    </row>
    <row r="808" spans="1:11" ht="30" x14ac:dyDescent="0.25">
      <c r="A808">
        <v>807</v>
      </c>
      <c r="B808" s="71" t="s">
        <v>3537</v>
      </c>
      <c r="C808" s="55" t="str">
        <f t="shared" si="60"/>
        <v>(NKABA001) Associate Kitchen &amp; Bath Designer</v>
      </c>
      <c r="D808" s="55" t="s">
        <v>3538</v>
      </c>
      <c r="E808" s="54" t="str">
        <f t="shared" si="61"/>
        <v>1</v>
      </c>
      <c r="F808">
        <v>807</v>
      </c>
      <c r="G808" s="67" t="s">
        <v>4196</v>
      </c>
      <c r="H808" t="str">
        <f t="shared" si="62"/>
        <v>No</v>
      </c>
      <c r="I808" t="str">
        <f t="shared" si="63"/>
        <v>No</v>
      </c>
      <c r="J808" t="str">
        <f t="shared" si="64"/>
        <v>No</v>
      </c>
      <c r="K808" t="e">
        <f>VLOOKUP(B808,'DOE Codes Lookups'!$A$3:$D$507,2,FALSE)</f>
        <v>#N/A</v>
      </c>
    </row>
    <row r="809" spans="1:11" x14ac:dyDescent="0.25">
      <c r="A809">
        <v>808</v>
      </c>
      <c r="B809" s="71" t="s">
        <v>3437</v>
      </c>
      <c r="C809" s="55" t="str">
        <f t="shared" si="60"/>
        <v>(NLNAC001) IV Therapy Certification</v>
      </c>
      <c r="D809" s="55" t="s">
        <v>3438</v>
      </c>
      <c r="E809" s="54" t="str">
        <f t="shared" si="61"/>
        <v>1</v>
      </c>
      <c r="F809">
        <v>808</v>
      </c>
      <c r="G809" s="67" t="s">
        <v>4144</v>
      </c>
      <c r="H809" t="str">
        <f t="shared" si="62"/>
        <v>No</v>
      </c>
      <c r="I809" t="str">
        <f t="shared" si="63"/>
        <v>No</v>
      </c>
      <c r="J809" t="str">
        <f t="shared" si="64"/>
        <v>No</v>
      </c>
      <c r="K809" t="e">
        <f>VLOOKUP(B809,'DOE Codes Lookups'!$A$3:$D$507,2,FALSE)</f>
        <v>#N/A</v>
      </c>
    </row>
    <row r="810" spans="1:11" ht="30" x14ac:dyDescent="0.25">
      <c r="A810">
        <v>809</v>
      </c>
      <c r="B810" s="71" t="s">
        <v>3439</v>
      </c>
      <c r="C810" s="55" t="str">
        <f t="shared" si="60"/>
        <v>(NMEAS001) Certified Marine Electronics Technician</v>
      </c>
      <c r="D810" s="55" t="s">
        <v>3440</v>
      </c>
      <c r="E810" s="54" t="str">
        <f t="shared" si="61"/>
        <v>1</v>
      </c>
      <c r="F810">
        <v>809</v>
      </c>
      <c r="G810" s="67" t="s">
        <v>4146</v>
      </c>
      <c r="H810" t="str">
        <f t="shared" si="62"/>
        <v>No</v>
      </c>
      <c r="I810" t="str">
        <f t="shared" si="63"/>
        <v>No</v>
      </c>
      <c r="J810" t="str">
        <f t="shared" si="64"/>
        <v>No</v>
      </c>
      <c r="K810" t="e">
        <f>VLOOKUP(B810,'DOE Codes Lookups'!$A$3:$D$507,2,FALSE)</f>
        <v>#N/A</v>
      </c>
    </row>
    <row r="811" spans="1:11" ht="30" x14ac:dyDescent="0.25">
      <c r="A811">
        <v>810</v>
      </c>
      <c r="B811" s="71" t="s">
        <v>1153</v>
      </c>
      <c r="C811" s="55" t="str">
        <f t="shared" si="60"/>
        <v>(NMTCB001) Certified Nuclear Medicine Technologist</v>
      </c>
      <c r="D811" s="55" t="s">
        <v>1154</v>
      </c>
      <c r="E811" s="54" t="str">
        <f t="shared" si="61"/>
        <v>4</v>
      </c>
      <c r="F811">
        <v>810</v>
      </c>
      <c r="G811" s="67" t="s">
        <v>1155</v>
      </c>
      <c r="H811" t="str">
        <f t="shared" si="62"/>
        <v>Yes</v>
      </c>
      <c r="I811" t="str">
        <f t="shared" si="63"/>
        <v>No</v>
      </c>
      <c r="J811" t="str">
        <f t="shared" si="64"/>
        <v>Yes</v>
      </c>
      <c r="K811" t="e">
        <f>VLOOKUP(B811,'DOE Codes Lookups'!$A$3:$D$507,2,FALSE)</f>
        <v>#N/A</v>
      </c>
    </row>
    <row r="812" spans="1:11" ht="30" x14ac:dyDescent="0.25">
      <c r="A812">
        <v>811</v>
      </c>
      <c r="B812" s="71" t="s">
        <v>1156</v>
      </c>
      <c r="C812" s="55" t="str">
        <f t="shared" si="60"/>
        <v>(NMTCB002) Computed Tomography (CT)</v>
      </c>
      <c r="D812" s="55" t="s">
        <v>380</v>
      </c>
      <c r="E812" s="54" t="str">
        <f t="shared" si="61"/>
        <v>4</v>
      </c>
      <c r="F812">
        <v>811</v>
      </c>
      <c r="G812" s="67" t="s">
        <v>1155</v>
      </c>
      <c r="H812" t="str">
        <f t="shared" si="62"/>
        <v>Yes</v>
      </c>
      <c r="I812" t="str">
        <f t="shared" si="63"/>
        <v>No</v>
      </c>
      <c r="J812" t="str">
        <f t="shared" si="64"/>
        <v>Yes</v>
      </c>
      <c r="K812" t="e">
        <f>VLOOKUP(B812,'DOE Codes Lookups'!$A$3:$D$507,2,FALSE)</f>
        <v>#N/A</v>
      </c>
    </row>
    <row r="813" spans="1:11" ht="30" x14ac:dyDescent="0.25">
      <c r="A813">
        <v>812</v>
      </c>
      <c r="B813" s="71" t="s">
        <v>1157</v>
      </c>
      <c r="C813" s="55" t="str">
        <f t="shared" si="60"/>
        <v>(NNCCO001) Certified Clinical Hemodialysis Technician</v>
      </c>
      <c r="D813" s="55" t="s">
        <v>1158</v>
      </c>
      <c r="E813" s="54" t="str">
        <f t="shared" si="61"/>
        <v>2</v>
      </c>
      <c r="F813">
        <v>812</v>
      </c>
      <c r="G813" s="67" t="s">
        <v>1159</v>
      </c>
      <c r="H813" t="str">
        <f t="shared" si="62"/>
        <v>Yes</v>
      </c>
      <c r="I813" t="str">
        <f t="shared" si="63"/>
        <v>Yes</v>
      </c>
      <c r="J813" t="str">
        <f t="shared" si="64"/>
        <v>Yes</v>
      </c>
      <c r="K813" t="e">
        <f>VLOOKUP(B813,'DOE Codes Lookups'!$A$3:$D$507,2,FALSE)</f>
        <v>#N/A</v>
      </c>
    </row>
    <row r="814" spans="1:11" ht="30" x14ac:dyDescent="0.25">
      <c r="A814">
        <v>813</v>
      </c>
      <c r="B814" s="71" t="s">
        <v>3441</v>
      </c>
      <c r="C814" s="55" t="str">
        <f t="shared" si="60"/>
        <v>(NOVEL001) Certified NetWare Administrator (CNA)</v>
      </c>
      <c r="D814" s="55" t="s">
        <v>3442</v>
      </c>
      <c r="E814" s="54" t="str">
        <f t="shared" si="61"/>
        <v>1</v>
      </c>
      <c r="F814">
        <v>813</v>
      </c>
      <c r="G814" s="67" t="s">
        <v>4148</v>
      </c>
      <c r="H814" t="str">
        <f t="shared" si="62"/>
        <v>No</v>
      </c>
      <c r="I814" t="str">
        <f t="shared" si="63"/>
        <v>No</v>
      </c>
      <c r="J814" t="str">
        <f t="shared" si="64"/>
        <v>No</v>
      </c>
      <c r="K814" t="e">
        <f>VLOOKUP(B814,'DOE Codes Lookups'!$A$3:$D$507,2,FALSE)</f>
        <v>#N/A</v>
      </c>
    </row>
    <row r="815" spans="1:11" ht="30" x14ac:dyDescent="0.25">
      <c r="A815">
        <v>814</v>
      </c>
      <c r="B815" s="71" t="s">
        <v>1161</v>
      </c>
      <c r="C815" s="55" t="str">
        <f t="shared" si="60"/>
        <v>(NRAEF002) National ProStart Certificate of Achievement</v>
      </c>
      <c r="D815" s="55" t="s">
        <v>1162</v>
      </c>
      <c r="E815" s="54" t="str">
        <f t="shared" si="61"/>
        <v>1</v>
      </c>
      <c r="F815">
        <v>814</v>
      </c>
      <c r="G815" s="67" t="s">
        <v>1160</v>
      </c>
      <c r="H815" t="str">
        <f t="shared" si="62"/>
        <v>No</v>
      </c>
      <c r="I815" t="str">
        <f t="shared" si="63"/>
        <v>No</v>
      </c>
      <c r="J815" t="str">
        <f t="shared" si="64"/>
        <v>No</v>
      </c>
      <c r="K815" t="e">
        <f>VLOOKUP(B815,'DOE Codes Lookups'!$A$3:$D$507,2,FALSE)</f>
        <v>#N/A</v>
      </c>
    </row>
    <row r="816" spans="1:11" ht="30" x14ac:dyDescent="0.25">
      <c r="A816">
        <v>815</v>
      </c>
      <c r="B816" s="71" t="s">
        <v>1163</v>
      </c>
      <c r="C816" s="55" t="str">
        <f t="shared" si="60"/>
        <v>(NRAEF003) Certified Food Protection Manager (ServSafe®)</v>
      </c>
      <c r="D816" s="55" t="s">
        <v>1164</v>
      </c>
      <c r="E816" s="54" t="str">
        <f t="shared" si="61"/>
        <v>1</v>
      </c>
      <c r="F816">
        <v>815</v>
      </c>
      <c r="G816" s="67" t="s">
        <v>1160</v>
      </c>
      <c r="H816" t="str">
        <f t="shared" si="62"/>
        <v>No</v>
      </c>
      <c r="I816" t="str">
        <f t="shared" si="63"/>
        <v>No</v>
      </c>
      <c r="J816" t="str">
        <f t="shared" si="64"/>
        <v>No</v>
      </c>
      <c r="K816" t="e">
        <f>VLOOKUP(B816,'DOE Codes Lookups'!$A$3:$D$507,2,FALSE)</f>
        <v>#N/A</v>
      </c>
    </row>
    <row r="817" spans="1:11" ht="30" x14ac:dyDescent="0.25">
      <c r="A817">
        <v>816</v>
      </c>
      <c r="B817" s="71" t="s">
        <v>1165</v>
      </c>
      <c r="C817" s="55" t="str">
        <f t="shared" si="60"/>
        <v>(NREMT001) Emergency Medical Technician (EMT)</v>
      </c>
      <c r="D817" s="55" t="s">
        <v>1166</v>
      </c>
      <c r="E817" s="54" t="str">
        <f t="shared" si="61"/>
        <v>2</v>
      </c>
      <c r="F817">
        <v>816</v>
      </c>
      <c r="G817" s="67" t="s">
        <v>1167</v>
      </c>
      <c r="H817" t="str">
        <f t="shared" si="62"/>
        <v>Yes</v>
      </c>
      <c r="I817" t="str">
        <f t="shared" si="63"/>
        <v>Yes</v>
      </c>
      <c r="J817" t="str">
        <f t="shared" si="64"/>
        <v>Yes</v>
      </c>
      <c r="K817" t="e">
        <f>VLOOKUP(B817,'DOE Codes Lookups'!$A$3:$D$507,2,FALSE)</f>
        <v>#N/A</v>
      </c>
    </row>
    <row r="818" spans="1:11" ht="30" x14ac:dyDescent="0.25">
      <c r="A818">
        <v>817</v>
      </c>
      <c r="B818" s="71" t="s">
        <v>3443</v>
      </c>
      <c r="C818" s="55" t="str">
        <f t="shared" si="60"/>
        <v>(NREMT003) Emergency Medical Responder (EMR)</v>
      </c>
      <c r="D818" s="55" t="s">
        <v>3444</v>
      </c>
      <c r="E818" s="54" t="str">
        <f t="shared" si="61"/>
        <v>1</v>
      </c>
      <c r="F818">
        <v>817</v>
      </c>
      <c r="G818" s="67" t="s">
        <v>1167</v>
      </c>
      <c r="H818" t="str">
        <f t="shared" si="62"/>
        <v>No</v>
      </c>
      <c r="I818" t="str">
        <f t="shared" si="63"/>
        <v>No</v>
      </c>
      <c r="J818" t="str">
        <f t="shared" si="64"/>
        <v>No</v>
      </c>
      <c r="K818" t="e">
        <f>VLOOKUP(B818,'DOE Codes Lookups'!$A$3:$D$507,2,FALSE)</f>
        <v>#N/A</v>
      </c>
    </row>
    <row r="819" spans="1:11" x14ac:dyDescent="0.25">
      <c r="A819">
        <v>818</v>
      </c>
      <c r="B819" s="71" t="s">
        <v>1168</v>
      </c>
      <c r="C819" s="55" t="str">
        <f t="shared" si="60"/>
        <v>(NREMT004) Paramedic (EMT-P)</v>
      </c>
      <c r="D819" s="55" t="s">
        <v>593</v>
      </c>
      <c r="E819" s="54" t="str">
        <f t="shared" si="61"/>
        <v>1</v>
      </c>
      <c r="F819">
        <v>818</v>
      </c>
      <c r="G819" s="67" t="s">
        <v>1167</v>
      </c>
      <c r="H819" t="str">
        <f t="shared" si="62"/>
        <v>No</v>
      </c>
      <c r="I819" t="str">
        <f t="shared" si="63"/>
        <v>No</v>
      </c>
      <c r="J819" t="str">
        <f t="shared" si="64"/>
        <v>No</v>
      </c>
      <c r="K819" t="e">
        <f>VLOOKUP(B819,'DOE Codes Lookups'!$A$3:$D$507,2,FALSE)</f>
        <v>#N/A</v>
      </c>
    </row>
    <row r="820" spans="1:11" ht="30" x14ac:dyDescent="0.25">
      <c r="A820">
        <v>819</v>
      </c>
      <c r="B820" s="71" t="s">
        <v>1169</v>
      </c>
      <c r="C820" s="55" t="str">
        <f t="shared" si="60"/>
        <v>(NRFSP001) Certified Food Safety Manager</v>
      </c>
      <c r="D820" s="55" t="s">
        <v>1170</v>
      </c>
      <c r="E820" s="54" t="str">
        <f t="shared" si="61"/>
        <v>1</v>
      </c>
      <c r="F820">
        <v>819</v>
      </c>
      <c r="G820" s="67" t="s">
        <v>1171</v>
      </c>
      <c r="H820" t="str">
        <f t="shared" si="62"/>
        <v>No</v>
      </c>
      <c r="I820" t="str">
        <f t="shared" si="63"/>
        <v>No</v>
      </c>
      <c r="J820" t="str">
        <f t="shared" si="64"/>
        <v>No</v>
      </c>
      <c r="K820" t="e">
        <f>VLOOKUP(B820,'DOE Codes Lookups'!$A$3:$D$507,2,FALSE)</f>
        <v>#N/A</v>
      </c>
    </row>
    <row r="821" spans="1:11" x14ac:dyDescent="0.25">
      <c r="A821">
        <v>820</v>
      </c>
      <c r="B821" s="71" t="s">
        <v>1172</v>
      </c>
      <c r="C821" s="55" t="str">
        <f t="shared" si="60"/>
        <v>(NRFSP002) HACCP Certification</v>
      </c>
      <c r="D821" s="55" t="s">
        <v>1173</v>
      </c>
      <c r="E821" s="54" t="str">
        <f t="shared" si="61"/>
        <v>1</v>
      </c>
      <c r="F821">
        <v>820</v>
      </c>
      <c r="G821" s="67" t="s">
        <v>1171</v>
      </c>
      <c r="H821" t="str">
        <f t="shared" si="62"/>
        <v>No</v>
      </c>
      <c r="I821" t="str">
        <f t="shared" si="63"/>
        <v>No</v>
      </c>
      <c r="J821" t="str">
        <f t="shared" si="64"/>
        <v>No</v>
      </c>
      <c r="K821" t="e">
        <f>VLOOKUP(B821,'DOE Codes Lookups'!$A$3:$D$507,2,FALSE)</f>
        <v>#N/A</v>
      </c>
    </row>
    <row r="822" spans="1:11" ht="30" x14ac:dyDescent="0.25">
      <c r="A822">
        <v>821</v>
      </c>
      <c r="B822" s="71" t="s">
        <v>3445</v>
      </c>
      <c r="C822" s="55" t="str">
        <f t="shared" si="60"/>
        <v>(NSFPS001) Certified Survey Technician Level 1</v>
      </c>
      <c r="D822" s="55" t="s">
        <v>3446</v>
      </c>
      <c r="E822" s="54" t="str">
        <f t="shared" si="61"/>
        <v>1</v>
      </c>
      <c r="F822">
        <v>821</v>
      </c>
      <c r="G822" s="67" t="s">
        <v>4150</v>
      </c>
      <c r="H822" t="str">
        <f t="shared" si="62"/>
        <v>No</v>
      </c>
      <c r="I822" t="str">
        <f t="shared" si="63"/>
        <v>No</v>
      </c>
      <c r="J822" t="str">
        <f t="shared" si="64"/>
        <v>No</v>
      </c>
      <c r="K822" t="e">
        <f>VLOOKUP(B822,'DOE Codes Lookups'!$A$3:$D$507,2,FALSE)</f>
        <v>#N/A</v>
      </c>
    </row>
    <row r="823" spans="1:11" ht="30" x14ac:dyDescent="0.25">
      <c r="A823">
        <v>822</v>
      </c>
      <c r="B823" s="71" t="s">
        <v>1174</v>
      </c>
      <c r="C823" s="55" t="str">
        <f t="shared" si="60"/>
        <v>(NSTSA001) Certified Surgical Technologist (CST)</v>
      </c>
      <c r="D823" s="55" t="s">
        <v>1175</v>
      </c>
      <c r="E823" s="54" t="str">
        <f t="shared" si="61"/>
        <v>2</v>
      </c>
      <c r="F823">
        <v>822</v>
      </c>
      <c r="G823" s="67" t="s">
        <v>1176</v>
      </c>
      <c r="H823" t="str">
        <f t="shared" si="62"/>
        <v>Yes</v>
      </c>
      <c r="I823" t="str">
        <f t="shared" si="63"/>
        <v>Yes</v>
      </c>
      <c r="J823" t="str">
        <f t="shared" si="64"/>
        <v>Yes</v>
      </c>
      <c r="K823" t="e">
        <f>VLOOKUP(B823,'DOE Codes Lookups'!$A$3:$D$507,2,FALSE)</f>
        <v>#N/A</v>
      </c>
    </row>
    <row r="824" spans="1:11" ht="30" x14ac:dyDescent="0.25">
      <c r="A824">
        <v>823</v>
      </c>
      <c r="B824" s="71" t="s">
        <v>1177</v>
      </c>
      <c r="C824" s="55" t="str">
        <f t="shared" si="60"/>
        <v>(NSTSA002) Certified Surgical First Assistant (CSFA)</v>
      </c>
      <c r="D824" s="55" t="s">
        <v>1178</v>
      </c>
      <c r="E824" s="54" t="str">
        <f t="shared" si="61"/>
        <v>4</v>
      </c>
      <c r="F824">
        <v>823</v>
      </c>
      <c r="G824" s="67" t="s">
        <v>1176</v>
      </c>
      <c r="H824" t="str">
        <f t="shared" si="62"/>
        <v>Yes</v>
      </c>
      <c r="I824" t="str">
        <f t="shared" si="63"/>
        <v>No</v>
      </c>
      <c r="J824" t="str">
        <f t="shared" si="64"/>
        <v>Yes</v>
      </c>
      <c r="K824" t="e">
        <f>VLOOKUP(B824,'DOE Codes Lookups'!$A$3:$D$507,2,FALSE)</f>
        <v>#N/A</v>
      </c>
    </row>
    <row r="825" spans="1:11" ht="30" x14ac:dyDescent="0.25">
      <c r="A825">
        <v>824</v>
      </c>
      <c r="B825" s="71" t="s">
        <v>3447</v>
      </c>
      <c r="C825" s="55" t="str">
        <f t="shared" si="60"/>
        <v>(NVRAS001) Certified Verbatim Reporter</v>
      </c>
      <c r="D825" s="55" t="s">
        <v>3448</v>
      </c>
      <c r="E825" s="54" t="str">
        <f t="shared" si="61"/>
        <v>1</v>
      </c>
      <c r="F825">
        <v>824</v>
      </c>
      <c r="G825" s="67" t="s">
        <v>4152</v>
      </c>
      <c r="H825" t="str">
        <f t="shared" si="62"/>
        <v>No</v>
      </c>
      <c r="I825" t="str">
        <f t="shared" si="63"/>
        <v>No</v>
      </c>
      <c r="J825" t="str">
        <f t="shared" si="64"/>
        <v>No</v>
      </c>
      <c r="K825" t="e">
        <f>VLOOKUP(B825,'DOE Codes Lookups'!$A$3:$D$507,2,FALSE)</f>
        <v>#N/A</v>
      </c>
    </row>
    <row r="826" spans="1:11" ht="30" x14ac:dyDescent="0.25">
      <c r="A826">
        <v>825</v>
      </c>
      <c r="B826" s="71" t="s">
        <v>4005</v>
      </c>
      <c r="C826" s="55" t="str">
        <f t="shared" si="60"/>
        <v>(OEDGP001) PCAP – Certified Associate in Python Programming</v>
      </c>
      <c r="D826" s="55" t="s">
        <v>4006</v>
      </c>
      <c r="E826" s="54" t="str">
        <f t="shared" si="61"/>
        <v>1</v>
      </c>
      <c r="F826">
        <v>825</v>
      </c>
      <c r="G826" s="67" t="s">
        <v>4287</v>
      </c>
      <c r="H826" t="str">
        <f t="shared" si="62"/>
        <v>No</v>
      </c>
      <c r="I826" t="str">
        <f t="shared" si="63"/>
        <v>No</v>
      </c>
      <c r="J826" t="str">
        <f t="shared" si="64"/>
        <v>No</v>
      </c>
      <c r="K826" t="e">
        <f>VLOOKUP(B826,'DOE Codes Lookups'!$A$3:$D$507,2,FALSE)</f>
        <v>#N/A</v>
      </c>
    </row>
    <row r="827" spans="1:11" ht="30" x14ac:dyDescent="0.25">
      <c r="A827">
        <v>826</v>
      </c>
      <c r="B827" s="71" t="s">
        <v>1179</v>
      </c>
      <c r="C827" s="55" t="str">
        <f t="shared" si="60"/>
        <v>(ORACL001) Oracle Certified Associate (OCA): Database</v>
      </c>
      <c r="D827" s="55" t="s">
        <v>1180</v>
      </c>
      <c r="E827" s="54" t="str">
        <f t="shared" si="61"/>
        <v>2</v>
      </c>
      <c r="F827">
        <v>826</v>
      </c>
      <c r="G827" s="67" t="s">
        <v>1181</v>
      </c>
      <c r="H827" t="str">
        <f t="shared" si="62"/>
        <v>Yes</v>
      </c>
      <c r="I827" t="str">
        <f t="shared" si="63"/>
        <v>Yes</v>
      </c>
      <c r="J827" t="str">
        <f t="shared" si="64"/>
        <v>Yes</v>
      </c>
      <c r="K827" t="e">
        <f>VLOOKUP(B827,'DOE Codes Lookups'!$A$3:$D$507,2,FALSE)</f>
        <v>#N/A</v>
      </c>
    </row>
    <row r="828" spans="1:11" ht="30" x14ac:dyDescent="0.25">
      <c r="A828">
        <v>827</v>
      </c>
      <c r="B828" s="71" t="s">
        <v>1182</v>
      </c>
      <c r="C828" s="55" t="str">
        <f t="shared" si="60"/>
        <v>(ORACL002) Oracle Certified Professional (OCP): Database</v>
      </c>
      <c r="D828" s="55" t="s">
        <v>1183</v>
      </c>
      <c r="E828" s="54" t="str">
        <f t="shared" si="61"/>
        <v>2</v>
      </c>
      <c r="F828">
        <v>827</v>
      </c>
      <c r="G828" s="67" t="s">
        <v>1181</v>
      </c>
      <c r="H828" t="str">
        <f t="shared" si="62"/>
        <v>Yes</v>
      </c>
      <c r="I828" t="str">
        <f t="shared" si="63"/>
        <v>Yes</v>
      </c>
      <c r="J828" t="str">
        <f t="shared" si="64"/>
        <v>Yes</v>
      </c>
      <c r="K828" t="e">
        <f>VLOOKUP(B828,'DOE Codes Lookups'!$A$3:$D$507,2,FALSE)</f>
        <v>#N/A</v>
      </c>
    </row>
    <row r="829" spans="1:11" ht="30" x14ac:dyDescent="0.25">
      <c r="A829">
        <v>828</v>
      </c>
      <c r="B829" s="71" t="s">
        <v>1184</v>
      </c>
      <c r="C829" s="55" t="str">
        <f t="shared" si="60"/>
        <v>(ORACL003) Oracle Certified Master (OCM): Database</v>
      </c>
      <c r="D829" s="55" t="s">
        <v>1185</v>
      </c>
      <c r="E829" s="54" t="str">
        <f t="shared" si="61"/>
        <v>2</v>
      </c>
      <c r="F829">
        <v>828</v>
      </c>
      <c r="G829" s="67" t="s">
        <v>1181</v>
      </c>
      <c r="H829" t="str">
        <f t="shared" si="62"/>
        <v>Yes</v>
      </c>
      <c r="I829" t="str">
        <f t="shared" si="63"/>
        <v>Yes</v>
      </c>
      <c r="J829" t="str">
        <f t="shared" si="64"/>
        <v>Yes</v>
      </c>
      <c r="K829" t="e">
        <f>VLOOKUP(B829,'DOE Codes Lookups'!$A$3:$D$507,2,FALSE)</f>
        <v>#N/A</v>
      </c>
    </row>
    <row r="830" spans="1:11" ht="30" x14ac:dyDescent="0.25">
      <c r="A830">
        <v>829</v>
      </c>
      <c r="B830" s="71" t="s">
        <v>1186</v>
      </c>
      <c r="C830" s="55" t="str">
        <f t="shared" si="60"/>
        <v>(ORACL004) Oracle Certified Associate (OCA): Java Programmer</v>
      </c>
      <c r="D830" s="55" t="s">
        <v>1187</v>
      </c>
      <c r="E830" s="54" t="str">
        <f t="shared" si="61"/>
        <v>2</v>
      </c>
      <c r="F830">
        <v>829</v>
      </c>
      <c r="G830" s="67" t="s">
        <v>1181</v>
      </c>
      <c r="H830" t="str">
        <f t="shared" si="62"/>
        <v>Yes</v>
      </c>
      <c r="I830" t="str">
        <f t="shared" si="63"/>
        <v>Yes</v>
      </c>
      <c r="J830" t="str">
        <f t="shared" si="64"/>
        <v>Yes</v>
      </c>
      <c r="K830" t="e">
        <f>VLOOKUP(B830,'DOE Codes Lookups'!$A$3:$D$507,2,FALSE)</f>
        <v>#N/A</v>
      </c>
    </row>
    <row r="831" spans="1:11" ht="30" x14ac:dyDescent="0.25">
      <c r="A831">
        <v>830</v>
      </c>
      <c r="B831" s="71" t="s">
        <v>1188</v>
      </c>
      <c r="C831" s="55" t="str">
        <f t="shared" si="60"/>
        <v>(ORACL005) Oracle Certified Professional (OCP): Java Programmer</v>
      </c>
      <c r="D831" s="55" t="s">
        <v>1189</v>
      </c>
      <c r="E831" s="54" t="str">
        <f t="shared" si="61"/>
        <v>2</v>
      </c>
      <c r="F831">
        <v>830</v>
      </c>
      <c r="G831" s="67" t="s">
        <v>1181</v>
      </c>
      <c r="H831" t="str">
        <f t="shared" si="62"/>
        <v>Yes</v>
      </c>
      <c r="I831" t="str">
        <f t="shared" si="63"/>
        <v>Yes</v>
      </c>
      <c r="J831" t="str">
        <f t="shared" si="64"/>
        <v>Yes</v>
      </c>
      <c r="K831" t="e">
        <f>VLOOKUP(B831,'DOE Codes Lookups'!$A$3:$D$507,2,FALSE)</f>
        <v>#N/A</v>
      </c>
    </row>
    <row r="832" spans="1:11" ht="30" x14ac:dyDescent="0.25">
      <c r="A832">
        <v>831</v>
      </c>
      <c r="B832" s="71" t="s">
        <v>1190</v>
      </c>
      <c r="C832" s="55" t="str">
        <f t="shared" si="60"/>
        <v>(ORACL006) Oracle Certified Master (OCM): Java Developer</v>
      </c>
      <c r="D832" s="55" t="s">
        <v>1191</v>
      </c>
      <c r="E832" s="54" t="str">
        <f t="shared" si="61"/>
        <v>2</v>
      </c>
      <c r="F832">
        <v>831</v>
      </c>
      <c r="G832" s="67" t="s">
        <v>1181</v>
      </c>
      <c r="H832" t="str">
        <f t="shared" si="62"/>
        <v>Yes</v>
      </c>
      <c r="I832" t="str">
        <f t="shared" si="63"/>
        <v>Yes</v>
      </c>
      <c r="J832" t="str">
        <f t="shared" si="64"/>
        <v>Yes</v>
      </c>
      <c r="K832" t="e">
        <f>VLOOKUP(B832,'DOE Codes Lookups'!$A$3:$D$507,2,FALSE)</f>
        <v>#N/A</v>
      </c>
    </row>
    <row r="833" spans="1:11" ht="30" x14ac:dyDescent="0.25">
      <c r="A833">
        <v>832</v>
      </c>
      <c r="B833" s="71" t="s">
        <v>1192</v>
      </c>
      <c r="C833" s="55" t="str">
        <f t="shared" si="60"/>
        <v>(ORACL007) Oracle Certified Expert (OCE): Database SQL</v>
      </c>
      <c r="D833" s="55" t="s">
        <v>1193</v>
      </c>
      <c r="E833" s="54" t="str">
        <f t="shared" si="61"/>
        <v>1</v>
      </c>
      <c r="F833">
        <v>832</v>
      </c>
      <c r="G833" s="67" t="s">
        <v>1181</v>
      </c>
      <c r="H833" t="str">
        <f t="shared" si="62"/>
        <v>No</v>
      </c>
      <c r="I833" t="str">
        <f t="shared" si="63"/>
        <v>No</v>
      </c>
      <c r="J833" t="str">
        <f t="shared" si="64"/>
        <v>No</v>
      </c>
      <c r="K833" t="e">
        <f>VLOOKUP(B833,'DOE Codes Lookups'!$A$3:$D$507,2,FALSE)</f>
        <v>#N/A</v>
      </c>
    </row>
    <row r="834" spans="1:11" ht="30" x14ac:dyDescent="0.25">
      <c r="A834">
        <v>833</v>
      </c>
      <c r="B834" s="71" t="s">
        <v>3883</v>
      </c>
      <c r="C834" s="55" t="str">
        <f t="shared" ref="C834:C897" si="65">CONCATENATE("(",B834,") ",D834)</f>
        <v>(ORACL008) Java Foundations Certified Junior Associate</v>
      </c>
      <c r="D834" s="55" t="s">
        <v>3884</v>
      </c>
      <c r="E834" s="54" t="str">
        <f t="shared" ref="E834:E897" si="66">IF(H834="no","1",IF(AND(H834="Yes",I834="No",J834="No"),"3",IF(AND(H834="Yes",I834="Yes",J834="Yes"),"2",IF(AND(H834="Yes",I834="Yes",J834="No"),"5",IF(AND(H834="Yes",I834="No",J834="Yes"),"4","0")))))</f>
        <v>1</v>
      </c>
      <c r="F834">
        <v>833</v>
      </c>
      <c r="G834" s="67" t="s">
        <v>1181</v>
      </c>
      <c r="H834" t="str">
        <f t="shared" ref="H834:H897" si="67">IFERROR(VLOOKUP(B834,PSICFL_2021,2,FALSE),"No")</f>
        <v>No</v>
      </c>
      <c r="I834" t="str">
        <f t="shared" ref="I834:I897" si="68">IFERROR(VLOOKUP(B834,PSICFL_2021,5,FALSE),"No")</f>
        <v>No</v>
      </c>
      <c r="J834" t="str">
        <f t="shared" ref="J834:J897" si="69">IFERROR(VLOOKUP(B834,PSICFL_2021,3,FALSE),"No")</f>
        <v>No</v>
      </c>
      <c r="K834" t="e">
        <f>VLOOKUP(B834,'DOE Codes Lookups'!$A$3:$D$507,2,FALSE)</f>
        <v>#N/A</v>
      </c>
    </row>
    <row r="835" spans="1:11" x14ac:dyDescent="0.25">
      <c r="A835">
        <v>834</v>
      </c>
      <c r="B835" s="71" t="s">
        <v>3449</v>
      </c>
      <c r="C835" s="55" t="str">
        <f t="shared" si="65"/>
        <v>(PAHOM001) Certified Medical Manager</v>
      </c>
      <c r="D835" s="55" t="s">
        <v>3450</v>
      </c>
      <c r="E835" s="54" t="str">
        <f t="shared" si="66"/>
        <v>1</v>
      </c>
      <c r="F835">
        <v>834</v>
      </c>
      <c r="G835" s="67" t="s">
        <v>4154</v>
      </c>
      <c r="H835" t="str">
        <f t="shared" si="67"/>
        <v>No</v>
      </c>
      <c r="I835" t="str">
        <f t="shared" si="68"/>
        <v>No</v>
      </c>
      <c r="J835" t="str">
        <f t="shared" si="69"/>
        <v>No</v>
      </c>
      <c r="K835" t="e">
        <f>VLOOKUP(B835,'DOE Codes Lookups'!$A$3:$D$507,2,FALSE)</f>
        <v>#N/A</v>
      </c>
    </row>
    <row r="836" spans="1:11" ht="30" x14ac:dyDescent="0.25">
      <c r="A836">
        <v>835</v>
      </c>
      <c r="B836" s="71" t="s">
        <v>3451</v>
      </c>
      <c r="C836" s="55" t="str">
        <f t="shared" si="65"/>
        <v>(PFMIN001) Certified Transportation Professional</v>
      </c>
      <c r="D836" s="55" t="s">
        <v>3452</v>
      </c>
      <c r="E836" s="54" t="str">
        <f t="shared" si="66"/>
        <v>1</v>
      </c>
      <c r="F836">
        <v>835</v>
      </c>
      <c r="G836" s="67" t="s">
        <v>4156</v>
      </c>
      <c r="H836" t="str">
        <f t="shared" si="67"/>
        <v>No</v>
      </c>
      <c r="I836" t="str">
        <f t="shared" si="68"/>
        <v>No</v>
      </c>
      <c r="J836" t="str">
        <f t="shared" si="69"/>
        <v>No</v>
      </c>
      <c r="K836" t="e">
        <f>VLOOKUP(B836,'DOE Codes Lookups'!$A$3:$D$507,2,FALSE)</f>
        <v>#N/A</v>
      </c>
    </row>
    <row r="837" spans="1:11" ht="30" x14ac:dyDescent="0.25">
      <c r="A837">
        <v>836</v>
      </c>
      <c r="B837" s="71" t="s">
        <v>1194</v>
      </c>
      <c r="C837" s="55" t="str">
        <f t="shared" si="65"/>
        <v>(PRMIN001) Project Management Professional (PMP)</v>
      </c>
      <c r="D837" s="55" t="s">
        <v>1195</v>
      </c>
      <c r="E837" s="54" t="str">
        <f t="shared" si="66"/>
        <v>1</v>
      </c>
      <c r="F837">
        <v>836</v>
      </c>
      <c r="G837" s="67" t="s">
        <v>1196</v>
      </c>
      <c r="H837" t="str">
        <f t="shared" si="67"/>
        <v>No</v>
      </c>
      <c r="I837" t="str">
        <f t="shared" si="68"/>
        <v>No</v>
      </c>
      <c r="J837" t="str">
        <f t="shared" si="69"/>
        <v>No</v>
      </c>
      <c r="K837" t="e">
        <f>VLOOKUP(B837,'DOE Codes Lookups'!$A$3:$D$507,2,FALSE)</f>
        <v>#N/A</v>
      </c>
    </row>
    <row r="838" spans="1:11" ht="30" x14ac:dyDescent="0.25">
      <c r="A838">
        <v>837</v>
      </c>
      <c r="B838" s="71" t="s">
        <v>1197</v>
      </c>
      <c r="C838" s="55" t="str">
        <f t="shared" si="65"/>
        <v>(PRMIN003) Certified Associate in Project Management (CAPM)</v>
      </c>
      <c r="D838" s="55" t="s">
        <v>1198</v>
      </c>
      <c r="E838" s="54" t="str">
        <f t="shared" si="66"/>
        <v>1</v>
      </c>
      <c r="F838">
        <v>837</v>
      </c>
      <c r="G838" s="67" t="s">
        <v>1196</v>
      </c>
      <c r="H838" t="str">
        <f t="shared" si="67"/>
        <v>No</v>
      </c>
      <c r="I838" t="str">
        <f t="shared" si="68"/>
        <v>No</v>
      </c>
      <c r="J838" t="str">
        <f t="shared" si="69"/>
        <v>No</v>
      </c>
      <c r="K838" t="e">
        <f>VLOOKUP(B838,'DOE Codes Lookups'!$A$3:$D$507,2,FALSE)</f>
        <v>#N/A</v>
      </c>
    </row>
    <row r="839" spans="1:11" ht="30" x14ac:dyDescent="0.25">
      <c r="A839">
        <v>838</v>
      </c>
      <c r="B839" s="71" t="s">
        <v>3974</v>
      </c>
      <c r="C839" s="55" t="str">
        <f t="shared" si="65"/>
        <v>(PRMIN004) PMI Project Management Ready</v>
      </c>
      <c r="D839" s="55" t="s">
        <v>3975</v>
      </c>
      <c r="E839" s="54" t="str">
        <f t="shared" si="66"/>
        <v>1</v>
      </c>
      <c r="F839">
        <v>838</v>
      </c>
      <c r="G839" s="67" t="s">
        <v>1196</v>
      </c>
      <c r="H839" t="str">
        <f t="shared" si="67"/>
        <v>No</v>
      </c>
      <c r="I839" t="str">
        <f t="shared" si="68"/>
        <v>No</v>
      </c>
      <c r="J839" t="str">
        <f t="shared" si="69"/>
        <v>No</v>
      </c>
      <c r="K839" t="e">
        <f>VLOOKUP(B839,'DOE Codes Lookups'!$A$3:$D$507,2,FALSE)</f>
        <v>#N/A</v>
      </c>
    </row>
    <row r="840" spans="1:11" ht="30" x14ac:dyDescent="0.25">
      <c r="A840">
        <v>839</v>
      </c>
      <c r="B840" s="71" t="s">
        <v>3453</v>
      </c>
      <c r="C840" s="55" t="str">
        <f t="shared" si="65"/>
        <v>(PROGM001) Certified Grounds Manager (CGM)</v>
      </c>
      <c r="D840" s="55" t="s">
        <v>3454</v>
      </c>
      <c r="E840" s="54" t="str">
        <f t="shared" si="66"/>
        <v>1</v>
      </c>
      <c r="F840">
        <v>839</v>
      </c>
      <c r="G840" s="67" t="s">
        <v>4158</v>
      </c>
      <c r="H840" t="str">
        <f t="shared" si="67"/>
        <v>No</v>
      </c>
      <c r="I840" t="str">
        <f t="shared" si="68"/>
        <v>No</v>
      </c>
      <c r="J840" t="str">
        <f t="shared" si="69"/>
        <v>No</v>
      </c>
      <c r="K840" t="e">
        <f>VLOOKUP(B840,'DOE Codes Lookups'!$A$3:$D$507,2,FALSE)</f>
        <v>#N/A</v>
      </c>
    </row>
    <row r="841" spans="1:11" ht="30" x14ac:dyDescent="0.25">
      <c r="A841">
        <v>840</v>
      </c>
      <c r="B841" s="71" t="s">
        <v>1199</v>
      </c>
      <c r="C841" s="55" t="str">
        <f t="shared" si="65"/>
        <v>(PROSO003) Certified Internet Web (CIW) E-Commerce Specialist</v>
      </c>
      <c r="D841" s="55" t="s">
        <v>1200</v>
      </c>
      <c r="E841" s="54" t="str">
        <f t="shared" si="66"/>
        <v>2</v>
      </c>
      <c r="F841">
        <v>840</v>
      </c>
      <c r="G841" s="67" t="s">
        <v>1201</v>
      </c>
      <c r="H841" t="str">
        <f t="shared" si="67"/>
        <v>Yes</v>
      </c>
      <c r="I841" t="str">
        <f t="shared" si="68"/>
        <v>Yes</v>
      </c>
      <c r="J841" t="str">
        <f t="shared" si="69"/>
        <v>Yes</v>
      </c>
      <c r="K841" t="e">
        <f>VLOOKUP(B841,'DOE Codes Lookups'!$A$3:$D$507,2,FALSE)</f>
        <v>#N/A</v>
      </c>
    </row>
    <row r="842" spans="1:11" ht="30" x14ac:dyDescent="0.25">
      <c r="A842">
        <v>841</v>
      </c>
      <c r="B842" s="71" t="s">
        <v>1202</v>
      </c>
      <c r="C842" s="55" t="str">
        <f t="shared" si="65"/>
        <v>(PROSO006) Certified Internet Web (CIW) Database Design Specialist</v>
      </c>
      <c r="D842" s="55" t="s">
        <v>1203</v>
      </c>
      <c r="E842" s="54" t="str">
        <f t="shared" si="66"/>
        <v>2</v>
      </c>
      <c r="F842">
        <v>841</v>
      </c>
      <c r="G842" s="67" t="s">
        <v>1201</v>
      </c>
      <c r="H842" t="str">
        <f t="shared" si="67"/>
        <v>Yes</v>
      </c>
      <c r="I842" t="str">
        <f t="shared" si="68"/>
        <v>Yes</v>
      </c>
      <c r="J842" t="str">
        <f t="shared" si="69"/>
        <v>Yes</v>
      </c>
      <c r="K842" t="e">
        <f>VLOOKUP(B842,'DOE Codes Lookups'!$A$3:$D$507,2,FALSE)</f>
        <v>#N/A</v>
      </c>
    </row>
    <row r="843" spans="1:11" ht="30" x14ac:dyDescent="0.25">
      <c r="A843">
        <v>842</v>
      </c>
      <c r="B843" s="71" t="s">
        <v>1204</v>
      </c>
      <c r="C843" s="55" t="str">
        <f t="shared" si="65"/>
        <v>(PROSO010) Certified Internet Web (CIW) Web Security Professional</v>
      </c>
      <c r="D843" s="55" t="s">
        <v>1205</v>
      </c>
      <c r="E843" s="54" t="str">
        <f t="shared" si="66"/>
        <v>2</v>
      </c>
      <c r="F843">
        <v>842</v>
      </c>
      <c r="G843" s="67" t="s">
        <v>1201</v>
      </c>
      <c r="H843" t="str">
        <f t="shared" si="67"/>
        <v>Yes</v>
      </c>
      <c r="I843" t="str">
        <f t="shared" si="68"/>
        <v>Yes</v>
      </c>
      <c r="J843" t="str">
        <f t="shared" si="69"/>
        <v>Yes</v>
      </c>
      <c r="K843" t="e">
        <f>VLOOKUP(B843,'DOE Codes Lookups'!$A$3:$D$507,2,FALSE)</f>
        <v>#N/A</v>
      </c>
    </row>
    <row r="844" spans="1:11" ht="30" x14ac:dyDescent="0.25">
      <c r="A844">
        <v>843</v>
      </c>
      <c r="B844" s="71" t="s">
        <v>3495</v>
      </c>
      <c r="C844" s="55" t="str">
        <f t="shared" si="65"/>
        <v>(PROSO013) Certified Internet Web (CIW) Master Administrator</v>
      </c>
      <c r="D844" s="55" t="s">
        <v>3496</v>
      </c>
      <c r="E844" s="54" t="str">
        <f t="shared" si="66"/>
        <v>1</v>
      </c>
      <c r="F844">
        <v>843</v>
      </c>
      <c r="G844" s="67" t="s">
        <v>1201</v>
      </c>
      <c r="H844" t="str">
        <f t="shared" si="67"/>
        <v>No</v>
      </c>
      <c r="I844" t="str">
        <f t="shared" si="68"/>
        <v>No</v>
      </c>
      <c r="J844" t="str">
        <f t="shared" si="69"/>
        <v>No</v>
      </c>
      <c r="K844" t="e">
        <f>VLOOKUP(B844,'DOE Codes Lookups'!$A$3:$D$507,2,FALSE)</f>
        <v>#N/A</v>
      </c>
    </row>
    <row r="845" spans="1:11" ht="30" x14ac:dyDescent="0.25">
      <c r="A845">
        <v>844</v>
      </c>
      <c r="B845" s="71" t="s">
        <v>3497</v>
      </c>
      <c r="C845" s="55" t="str">
        <f t="shared" si="65"/>
        <v>(PROSO014) Certified Internet Web (CIW) Master Enterprise Developer</v>
      </c>
      <c r="D845" s="55" t="s">
        <v>3498</v>
      </c>
      <c r="E845" s="54" t="str">
        <f t="shared" si="66"/>
        <v>1</v>
      </c>
      <c r="F845">
        <v>844</v>
      </c>
      <c r="G845" s="67" t="s">
        <v>1201</v>
      </c>
      <c r="H845" t="str">
        <f t="shared" si="67"/>
        <v>No</v>
      </c>
      <c r="I845" t="str">
        <f t="shared" si="68"/>
        <v>No</v>
      </c>
      <c r="J845" t="str">
        <f t="shared" si="69"/>
        <v>No</v>
      </c>
      <c r="K845" t="e">
        <f>VLOOKUP(B845,'DOE Codes Lookups'!$A$3:$D$507,2,FALSE)</f>
        <v>#N/A</v>
      </c>
    </row>
    <row r="846" spans="1:11" ht="30" x14ac:dyDescent="0.25">
      <c r="A846">
        <v>845</v>
      </c>
      <c r="B846" s="71" t="s">
        <v>3499</v>
      </c>
      <c r="C846" s="55" t="str">
        <f t="shared" si="65"/>
        <v>(PROSO015) Certified Internet Web (CIW) Master Web Site Manager</v>
      </c>
      <c r="D846" s="55" t="s">
        <v>3500</v>
      </c>
      <c r="E846" s="54" t="str">
        <f t="shared" si="66"/>
        <v>1</v>
      </c>
      <c r="F846">
        <v>845</v>
      </c>
      <c r="G846" s="67" t="s">
        <v>1201</v>
      </c>
      <c r="H846" t="str">
        <f t="shared" si="67"/>
        <v>No</v>
      </c>
      <c r="I846" t="str">
        <f t="shared" si="68"/>
        <v>No</v>
      </c>
      <c r="J846" t="str">
        <f t="shared" si="69"/>
        <v>No</v>
      </c>
      <c r="K846" t="e">
        <f>VLOOKUP(B846,'DOE Codes Lookups'!$A$3:$D$507,2,FALSE)</f>
        <v>#N/A</v>
      </c>
    </row>
    <row r="847" spans="1:11" ht="30" x14ac:dyDescent="0.25">
      <c r="A847">
        <v>846</v>
      </c>
      <c r="B847" s="71" t="s">
        <v>1206</v>
      </c>
      <c r="C847" s="55" t="str">
        <f t="shared" si="65"/>
        <v>(PROSO016) Certified Internet Web (CIW) Internet Business Associate</v>
      </c>
      <c r="D847" s="55" t="s">
        <v>1207</v>
      </c>
      <c r="E847" s="54" t="str">
        <f t="shared" si="66"/>
        <v>1</v>
      </c>
      <c r="F847">
        <v>846</v>
      </c>
      <c r="G847" s="67" t="s">
        <v>1201</v>
      </c>
      <c r="H847" t="str">
        <f t="shared" si="67"/>
        <v>No</v>
      </c>
      <c r="I847" t="str">
        <f t="shared" si="68"/>
        <v>No</v>
      </c>
      <c r="J847" t="str">
        <f t="shared" si="69"/>
        <v>No</v>
      </c>
      <c r="K847" t="e">
        <f>VLOOKUP(B847,'DOE Codes Lookups'!$A$3:$D$507,2,FALSE)</f>
        <v>#N/A</v>
      </c>
    </row>
    <row r="848" spans="1:11" ht="30" x14ac:dyDescent="0.25">
      <c r="A848">
        <v>847</v>
      </c>
      <c r="B848" s="71" t="s">
        <v>1208</v>
      </c>
      <c r="C848" s="55" t="str">
        <f t="shared" si="65"/>
        <v>(PROSO017) Certified Internet Web (CIW) JavaScript Specialist</v>
      </c>
      <c r="D848" s="55" t="s">
        <v>1209</v>
      </c>
      <c r="E848" s="54" t="str">
        <f t="shared" si="66"/>
        <v>2</v>
      </c>
      <c r="F848">
        <v>847</v>
      </c>
      <c r="G848" s="67" t="s">
        <v>1201</v>
      </c>
      <c r="H848" t="str">
        <f t="shared" si="67"/>
        <v>Yes</v>
      </c>
      <c r="I848" t="str">
        <f t="shared" si="68"/>
        <v>Yes</v>
      </c>
      <c r="J848" t="str">
        <f t="shared" si="69"/>
        <v>Yes</v>
      </c>
      <c r="K848" t="e">
        <f>VLOOKUP(B848,'DOE Codes Lookups'!$A$3:$D$507,2,FALSE)</f>
        <v>#N/A</v>
      </c>
    </row>
    <row r="849" spans="1:11" ht="30" x14ac:dyDescent="0.25">
      <c r="A849">
        <v>848</v>
      </c>
      <c r="B849" s="71" t="s">
        <v>1210</v>
      </c>
      <c r="C849" s="55" t="str">
        <f t="shared" si="65"/>
        <v>(PROSO018) Certified Internet Web (CIW) Network Technology Associate</v>
      </c>
      <c r="D849" s="55" t="s">
        <v>1211</v>
      </c>
      <c r="E849" s="54" t="str">
        <f t="shared" si="66"/>
        <v>1</v>
      </c>
      <c r="F849">
        <v>848</v>
      </c>
      <c r="G849" s="67" t="s">
        <v>1201</v>
      </c>
      <c r="H849" t="str">
        <f t="shared" si="67"/>
        <v>No</v>
      </c>
      <c r="I849" t="str">
        <f t="shared" si="68"/>
        <v>No</v>
      </c>
      <c r="J849" t="str">
        <f t="shared" si="69"/>
        <v>No</v>
      </c>
      <c r="K849" t="e">
        <f>VLOOKUP(B849,'DOE Codes Lookups'!$A$3:$D$507,2,FALSE)</f>
        <v>#N/A</v>
      </c>
    </row>
    <row r="850" spans="1:11" ht="30" x14ac:dyDescent="0.25">
      <c r="A850">
        <v>849</v>
      </c>
      <c r="B850" s="71" t="s">
        <v>1212</v>
      </c>
      <c r="C850" s="55" t="str">
        <f t="shared" si="65"/>
        <v>(PROSO019) Certified Internet Web (CIW) Perl Specialist</v>
      </c>
      <c r="D850" s="55" t="s">
        <v>1213</v>
      </c>
      <c r="E850" s="54" t="str">
        <f t="shared" si="66"/>
        <v>2</v>
      </c>
      <c r="F850">
        <v>849</v>
      </c>
      <c r="G850" s="67" t="s">
        <v>1201</v>
      </c>
      <c r="H850" t="str">
        <f t="shared" si="67"/>
        <v>Yes</v>
      </c>
      <c r="I850" t="str">
        <f t="shared" si="68"/>
        <v>Yes</v>
      </c>
      <c r="J850" t="str">
        <f t="shared" si="69"/>
        <v>Yes</v>
      </c>
      <c r="K850" t="e">
        <f>VLOOKUP(B850,'DOE Codes Lookups'!$A$3:$D$507,2,FALSE)</f>
        <v>#N/A</v>
      </c>
    </row>
    <row r="851" spans="1:11" ht="30" x14ac:dyDescent="0.25">
      <c r="A851">
        <v>850</v>
      </c>
      <c r="B851" s="71" t="s">
        <v>1214</v>
      </c>
      <c r="C851" s="55" t="str">
        <f t="shared" si="65"/>
        <v>(PROSO020) Certified Internet Web (CIW) Site Development Associate</v>
      </c>
      <c r="D851" s="55" t="s">
        <v>1215</v>
      </c>
      <c r="E851" s="54" t="str">
        <f t="shared" si="66"/>
        <v>1</v>
      </c>
      <c r="F851">
        <v>850</v>
      </c>
      <c r="G851" s="67" t="s">
        <v>1201</v>
      </c>
      <c r="H851" t="str">
        <f t="shared" si="67"/>
        <v>No</v>
      </c>
      <c r="I851" t="str">
        <f t="shared" si="68"/>
        <v>No</v>
      </c>
      <c r="J851" t="str">
        <f t="shared" si="69"/>
        <v>No</v>
      </c>
      <c r="K851" t="e">
        <f>VLOOKUP(B851,'DOE Codes Lookups'!$A$3:$D$507,2,FALSE)</f>
        <v>#N/A</v>
      </c>
    </row>
    <row r="852" spans="1:11" ht="30" x14ac:dyDescent="0.25">
      <c r="A852">
        <v>851</v>
      </c>
      <c r="B852" s="71" t="s">
        <v>1216</v>
      </c>
      <c r="C852" s="55" t="str">
        <f t="shared" si="65"/>
        <v>(PROSO021) Certified Internet Web (CIW) Web Design Professional</v>
      </c>
      <c r="D852" s="55" t="s">
        <v>1217</v>
      </c>
      <c r="E852" s="54" t="str">
        <f t="shared" si="66"/>
        <v>2</v>
      </c>
      <c r="F852">
        <v>851</v>
      </c>
      <c r="G852" s="67" t="s">
        <v>1201</v>
      </c>
      <c r="H852" t="str">
        <f t="shared" si="67"/>
        <v>Yes</v>
      </c>
      <c r="I852" t="str">
        <f t="shared" si="68"/>
        <v>Yes</v>
      </c>
      <c r="J852" t="str">
        <f t="shared" si="69"/>
        <v>Yes</v>
      </c>
      <c r="K852" t="e">
        <f>VLOOKUP(B852,'DOE Codes Lookups'!$A$3:$D$507,2,FALSE)</f>
        <v>#N/A</v>
      </c>
    </row>
    <row r="853" spans="1:11" ht="30" x14ac:dyDescent="0.25">
      <c r="A853">
        <v>852</v>
      </c>
      <c r="B853" s="71" t="s">
        <v>1218</v>
      </c>
      <c r="C853" s="55" t="str">
        <f t="shared" si="65"/>
        <v>(PROSO022) Certified Internet Web (CIW) Web Design Specialist</v>
      </c>
      <c r="D853" s="55" t="s">
        <v>1219</v>
      </c>
      <c r="E853" s="54" t="str">
        <f t="shared" si="66"/>
        <v>2</v>
      </c>
      <c r="F853">
        <v>852</v>
      </c>
      <c r="G853" s="67" t="s">
        <v>1201</v>
      </c>
      <c r="H853" t="str">
        <f t="shared" si="67"/>
        <v>Yes</v>
      </c>
      <c r="I853" t="str">
        <f t="shared" si="68"/>
        <v>Yes</v>
      </c>
      <c r="J853" t="str">
        <f t="shared" si="69"/>
        <v>Yes</v>
      </c>
      <c r="K853" t="e">
        <f>VLOOKUP(B853,'DOE Codes Lookups'!$A$3:$D$507,2,FALSE)</f>
        <v>#N/A</v>
      </c>
    </row>
    <row r="854" spans="1:11" ht="30" x14ac:dyDescent="0.25">
      <c r="A854">
        <v>853</v>
      </c>
      <c r="B854" s="71" t="s">
        <v>1220</v>
      </c>
      <c r="C854" s="55" t="str">
        <f t="shared" si="65"/>
        <v>(PROSO023) Certified Internet Web (CIW) Web Development Professional</v>
      </c>
      <c r="D854" s="55" t="s">
        <v>1221</v>
      </c>
      <c r="E854" s="54" t="str">
        <f t="shared" si="66"/>
        <v>2</v>
      </c>
      <c r="F854">
        <v>853</v>
      </c>
      <c r="G854" s="67" t="s">
        <v>1201</v>
      </c>
      <c r="H854" t="str">
        <f t="shared" si="67"/>
        <v>Yes</v>
      </c>
      <c r="I854" t="str">
        <f t="shared" si="68"/>
        <v>Yes</v>
      </c>
      <c r="J854" t="str">
        <f t="shared" si="69"/>
        <v>Yes</v>
      </c>
      <c r="K854" t="e">
        <f>VLOOKUP(B854,'DOE Codes Lookups'!$A$3:$D$507,2,FALSE)</f>
        <v>#N/A</v>
      </c>
    </row>
    <row r="855" spans="1:11" ht="30" x14ac:dyDescent="0.25">
      <c r="A855">
        <v>854</v>
      </c>
      <c r="B855" s="71" t="s">
        <v>1222</v>
      </c>
      <c r="C855" s="55" t="str">
        <f t="shared" si="65"/>
        <v>(PROSO024) Certified Internet Web (CIW) Web Foundations Associate</v>
      </c>
      <c r="D855" s="55" t="s">
        <v>1223</v>
      </c>
      <c r="E855" s="54" t="str">
        <f t="shared" si="66"/>
        <v>1</v>
      </c>
      <c r="F855">
        <v>854</v>
      </c>
      <c r="G855" s="67" t="s">
        <v>1201</v>
      </c>
      <c r="H855" t="str">
        <f t="shared" si="67"/>
        <v>No</v>
      </c>
      <c r="I855" t="str">
        <f t="shared" si="68"/>
        <v>No</v>
      </c>
      <c r="J855" t="str">
        <f t="shared" si="69"/>
        <v>No</v>
      </c>
      <c r="K855" t="e">
        <f>VLOOKUP(B855,'DOE Codes Lookups'!$A$3:$D$507,2,FALSE)</f>
        <v>#N/A</v>
      </c>
    </row>
    <row r="856" spans="1:11" ht="30" x14ac:dyDescent="0.25">
      <c r="A856">
        <v>855</v>
      </c>
      <c r="B856" s="71" t="s">
        <v>1224</v>
      </c>
      <c r="C856" s="55" t="str">
        <f t="shared" si="65"/>
        <v>(PROSO025) Certified Internet Web (CIW) Web Security Associate</v>
      </c>
      <c r="D856" s="55" t="s">
        <v>1225</v>
      </c>
      <c r="E856" s="54" t="str">
        <f t="shared" si="66"/>
        <v>1</v>
      </c>
      <c r="F856">
        <v>855</v>
      </c>
      <c r="G856" s="67" t="s">
        <v>1201</v>
      </c>
      <c r="H856" t="str">
        <f t="shared" si="67"/>
        <v>No</v>
      </c>
      <c r="I856" t="str">
        <f t="shared" si="68"/>
        <v>No</v>
      </c>
      <c r="J856" t="str">
        <f t="shared" si="69"/>
        <v>No</v>
      </c>
      <c r="K856" t="e">
        <f>VLOOKUP(B856,'DOE Codes Lookups'!$A$3:$D$507,2,FALSE)</f>
        <v>#N/A</v>
      </c>
    </row>
    <row r="857" spans="1:11" ht="30" x14ac:dyDescent="0.25">
      <c r="A857">
        <v>856</v>
      </c>
      <c r="B857" s="71" t="s">
        <v>1226</v>
      </c>
      <c r="C857" s="55" t="str">
        <f t="shared" si="65"/>
        <v>(PROSO026) Certified Internet Web (CIW) Web Security Specialist</v>
      </c>
      <c r="D857" s="55" t="s">
        <v>1227</v>
      </c>
      <c r="E857" s="54" t="str">
        <f t="shared" si="66"/>
        <v>2</v>
      </c>
      <c r="F857">
        <v>856</v>
      </c>
      <c r="G857" s="67" t="s">
        <v>1201</v>
      </c>
      <c r="H857" t="str">
        <f t="shared" si="67"/>
        <v>Yes</v>
      </c>
      <c r="I857" t="str">
        <f t="shared" si="68"/>
        <v>Yes</v>
      </c>
      <c r="J857" t="str">
        <f t="shared" si="69"/>
        <v>Yes</v>
      </c>
      <c r="K857" t="e">
        <f>VLOOKUP(B857,'DOE Codes Lookups'!$A$3:$D$507,2,FALSE)</f>
        <v>#N/A</v>
      </c>
    </row>
    <row r="858" spans="1:11" ht="45" x14ac:dyDescent="0.25">
      <c r="A858">
        <v>857</v>
      </c>
      <c r="B858" s="71" t="s">
        <v>1228</v>
      </c>
      <c r="C858" s="55" t="str">
        <f t="shared" si="65"/>
        <v>(PROSO027) Certified Internet Web (CIW) Advanced HTML5 &amp; CSS3 Specialist</v>
      </c>
      <c r="D858" s="55" t="s">
        <v>1229</v>
      </c>
      <c r="E858" s="54" t="str">
        <f t="shared" si="66"/>
        <v>2</v>
      </c>
      <c r="F858">
        <v>857</v>
      </c>
      <c r="G858" s="67" t="s">
        <v>1201</v>
      </c>
      <c r="H858" t="str">
        <f t="shared" si="67"/>
        <v>Yes</v>
      </c>
      <c r="I858" t="str">
        <f t="shared" si="68"/>
        <v>Yes</v>
      </c>
      <c r="J858" t="str">
        <f t="shared" si="69"/>
        <v>Yes</v>
      </c>
      <c r="K858" t="e">
        <f>VLOOKUP(B858,'DOE Codes Lookups'!$A$3:$D$507,2,FALSE)</f>
        <v>#N/A</v>
      </c>
    </row>
    <row r="859" spans="1:11" ht="30" x14ac:dyDescent="0.25">
      <c r="A859">
        <v>858</v>
      </c>
      <c r="B859" s="71" t="s">
        <v>1230</v>
      </c>
      <c r="C859" s="55" t="str">
        <f t="shared" si="65"/>
        <v>(PROSO028) Certified Internet Web (CIW) Data Analyst</v>
      </c>
      <c r="D859" s="55" t="s">
        <v>1231</v>
      </c>
      <c r="E859" s="54" t="str">
        <f t="shared" si="66"/>
        <v>1</v>
      </c>
      <c r="F859">
        <v>858</v>
      </c>
      <c r="G859" s="67" t="s">
        <v>1201</v>
      </c>
      <c r="H859" t="str">
        <f t="shared" si="67"/>
        <v>No</v>
      </c>
      <c r="I859" t="str">
        <f t="shared" si="68"/>
        <v>No</v>
      </c>
      <c r="J859" t="str">
        <f t="shared" si="69"/>
        <v>No</v>
      </c>
      <c r="K859" t="e">
        <f>VLOOKUP(B859,'DOE Codes Lookups'!$A$3:$D$507,2,FALSE)</f>
        <v>#N/A</v>
      </c>
    </row>
    <row r="860" spans="1:11" ht="30" x14ac:dyDescent="0.25">
      <c r="A860">
        <v>859</v>
      </c>
      <c r="B860" s="71" t="s">
        <v>1232</v>
      </c>
      <c r="C860" s="55" t="str">
        <f t="shared" si="65"/>
        <v>(PROSO029) Certified Internet Web (CIW) User Interface Designer</v>
      </c>
      <c r="D860" s="55" t="s">
        <v>1233</v>
      </c>
      <c r="E860" s="54" t="str">
        <f t="shared" si="66"/>
        <v>1</v>
      </c>
      <c r="F860">
        <v>859</v>
      </c>
      <c r="G860" s="67" t="s">
        <v>1201</v>
      </c>
      <c r="H860" t="str">
        <f t="shared" si="67"/>
        <v>No</v>
      </c>
      <c r="I860" t="str">
        <f t="shared" si="68"/>
        <v>No</v>
      </c>
      <c r="J860" t="str">
        <f t="shared" si="69"/>
        <v>No</v>
      </c>
      <c r="K860" t="e">
        <f>VLOOKUP(B860,'DOE Codes Lookups'!$A$3:$D$507,2,FALSE)</f>
        <v>#N/A</v>
      </c>
    </row>
    <row r="861" spans="1:11" ht="30" x14ac:dyDescent="0.25">
      <c r="A861">
        <v>860</v>
      </c>
      <c r="B861" s="71" t="s">
        <v>1234</v>
      </c>
      <c r="C861" s="55" t="str">
        <f t="shared" si="65"/>
        <v>(PROSO030) Certified Internet Web (CIW) Data Analyst Specialist</v>
      </c>
      <c r="D861" s="55" t="s">
        <v>1235</v>
      </c>
      <c r="E861" s="54" t="str">
        <f t="shared" si="66"/>
        <v>1</v>
      </c>
      <c r="F861">
        <v>860</v>
      </c>
      <c r="G861" s="67" t="s">
        <v>1201</v>
      </c>
      <c r="H861" t="str">
        <f t="shared" si="67"/>
        <v>No</v>
      </c>
      <c r="I861" t="str">
        <f t="shared" si="68"/>
        <v>No</v>
      </c>
      <c r="J861" t="str">
        <f t="shared" si="69"/>
        <v>No</v>
      </c>
      <c r="K861" t="e">
        <f>VLOOKUP(B861,'DOE Codes Lookups'!$A$3:$D$507,2,FALSE)</f>
        <v>#N/A</v>
      </c>
    </row>
    <row r="862" spans="1:11" ht="30" x14ac:dyDescent="0.25">
      <c r="A862">
        <v>861</v>
      </c>
      <c r="B862" s="71" t="s">
        <v>1236</v>
      </c>
      <c r="C862" s="55" t="str">
        <f t="shared" si="65"/>
        <v>(PROSO031) Certified Internet Web (CIW) Social Media Strategist</v>
      </c>
      <c r="D862" s="55" t="s">
        <v>1237</v>
      </c>
      <c r="E862" s="54" t="str">
        <f t="shared" si="66"/>
        <v>1</v>
      </c>
      <c r="F862">
        <v>861</v>
      </c>
      <c r="G862" s="67" t="s">
        <v>1201</v>
      </c>
      <c r="H862" t="str">
        <f t="shared" si="67"/>
        <v>No</v>
      </c>
      <c r="I862" t="str">
        <f t="shared" si="68"/>
        <v>No</v>
      </c>
      <c r="J862" t="str">
        <f t="shared" si="69"/>
        <v>No</v>
      </c>
      <c r="K862" t="e">
        <f>VLOOKUP(B862,'DOE Codes Lookups'!$A$3:$D$507,2,FALSE)</f>
        <v>#N/A</v>
      </c>
    </row>
    <row r="863" spans="1:11" ht="30" x14ac:dyDescent="0.25">
      <c r="A863">
        <v>862</v>
      </c>
      <c r="B863" s="71" t="s">
        <v>1238</v>
      </c>
      <c r="C863" s="55" t="str">
        <f t="shared" si="65"/>
        <v>(PROSO032) Certified Internet Web (CIW) User Interface Designer</v>
      </c>
      <c r="D863" s="55" t="s">
        <v>1233</v>
      </c>
      <c r="E863" s="54" t="str">
        <f t="shared" si="66"/>
        <v>1</v>
      </c>
      <c r="F863">
        <v>862</v>
      </c>
      <c r="G863" s="67" t="s">
        <v>1201</v>
      </c>
      <c r="H863" t="str">
        <f t="shared" si="67"/>
        <v>No</v>
      </c>
      <c r="I863" t="str">
        <f t="shared" si="68"/>
        <v>No</v>
      </c>
      <c r="J863" t="str">
        <f t="shared" si="69"/>
        <v>No</v>
      </c>
      <c r="K863" t="e">
        <f>VLOOKUP(B863,'DOE Codes Lookups'!$A$3:$D$507,2,FALSE)</f>
        <v>#N/A</v>
      </c>
    </row>
    <row r="864" spans="1:11" x14ac:dyDescent="0.25">
      <c r="A864">
        <v>863</v>
      </c>
      <c r="B864" s="71" t="s">
        <v>3455</v>
      </c>
      <c r="C864" s="55" t="str">
        <f t="shared" si="65"/>
        <v>(PROTD001) Truck Driver Certification</v>
      </c>
      <c r="D864" s="55" t="s">
        <v>3456</v>
      </c>
      <c r="E864" s="54" t="str">
        <f t="shared" si="66"/>
        <v>1</v>
      </c>
      <c r="F864">
        <v>863</v>
      </c>
      <c r="G864" s="67" t="s">
        <v>4160</v>
      </c>
      <c r="H864" t="str">
        <f t="shared" si="67"/>
        <v>No</v>
      </c>
      <c r="I864" t="str">
        <f t="shared" si="68"/>
        <v>No</v>
      </c>
      <c r="J864" t="str">
        <f t="shared" si="69"/>
        <v>No</v>
      </c>
      <c r="K864" t="e">
        <f>VLOOKUP(B864,'DOE Codes Lookups'!$A$3:$D$507,2,FALSE)</f>
        <v>#N/A</v>
      </c>
    </row>
    <row r="865" spans="1:11" ht="30" x14ac:dyDescent="0.25">
      <c r="A865">
        <v>864</v>
      </c>
      <c r="B865" s="71" t="s">
        <v>3563</v>
      </c>
      <c r="C865" s="55" t="str">
        <f t="shared" si="65"/>
        <v>(PRPAM001) Certified Professional Photographer (CPP)</v>
      </c>
      <c r="D865" s="55" t="s">
        <v>3564</v>
      </c>
      <c r="E865" s="54" t="str">
        <f t="shared" si="66"/>
        <v>1</v>
      </c>
      <c r="F865">
        <v>864</v>
      </c>
      <c r="G865" s="67" t="s">
        <v>4208</v>
      </c>
      <c r="H865" t="str">
        <f t="shared" si="67"/>
        <v>No</v>
      </c>
      <c r="I865" t="str">
        <f t="shared" si="68"/>
        <v>No</v>
      </c>
      <c r="J865" t="str">
        <f t="shared" si="69"/>
        <v>No</v>
      </c>
      <c r="K865" t="e">
        <f>VLOOKUP(B865,'DOE Codes Lookups'!$A$3:$D$507,2,FALSE)</f>
        <v>#N/A</v>
      </c>
    </row>
    <row r="866" spans="1:11" ht="30" x14ac:dyDescent="0.25">
      <c r="A866">
        <v>865</v>
      </c>
      <c r="B866" s="71" t="s">
        <v>3457</v>
      </c>
      <c r="C866" s="55" t="str">
        <f t="shared" si="65"/>
        <v>(PRSOA001) Accreditation in Public Relations (APR)</v>
      </c>
      <c r="D866" s="55" t="s">
        <v>3458</v>
      </c>
      <c r="E866" s="54" t="str">
        <f t="shared" si="66"/>
        <v>1</v>
      </c>
      <c r="F866">
        <v>865</v>
      </c>
      <c r="G866" s="67" t="s">
        <v>4162</v>
      </c>
      <c r="H866" t="str">
        <f t="shared" si="67"/>
        <v>No</v>
      </c>
      <c r="I866" t="str">
        <f t="shared" si="68"/>
        <v>No</v>
      </c>
      <c r="J866" t="str">
        <f t="shared" si="69"/>
        <v>No</v>
      </c>
      <c r="K866" t="e">
        <f>VLOOKUP(B866,'DOE Codes Lookups'!$A$3:$D$507,2,FALSE)</f>
        <v>#N/A</v>
      </c>
    </row>
    <row r="867" spans="1:11" x14ac:dyDescent="0.25">
      <c r="A867">
        <v>866</v>
      </c>
      <c r="B867" s="71" t="s">
        <v>1239</v>
      </c>
      <c r="C867" s="55" t="str">
        <f t="shared" si="65"/>
        <v>(PTCBD001) Pharmacy Technician</v>
      </c>
      <c r="D867" s="55" t="s">
        <v>1240</v>
      </c>
      <c r="E867" s="54" t="str">
        <f t="shared" si="66"/>
        <v>2</v>
      </c>
      <c r="F867">
        <v>866</v>
      </c>
      <c r="G867" s="67" t="s">
        <v>1241</v>
      </c>
      <c r="H867" t="str">
        <f t="shared" si="67"/>
        <v>Yes</v>
      </c>
      <c r="I867" t="str">
        <f t="shared" si="68"/>
        <v>Yes</v>
      </c>
      <c r="J867" t="str">
        <f t="shared" si="69"/>
        <v>Yes</v>
      </c>
      <c r="K867" t="e">
        <f>VLOOKUP(B867,'DOE Codes Lookups'!$A$3:$D$507,2,FALSE)</f>
        <v>#N/A</v>
      </c>
    </row>
    <row r="868" spans="1:11" ht="30" x14ac:dyDescent="0.25">
      <c r="A868">
        <v>867</v>
      </c>
      <c r="B868" s="71" t="s">
        <v>3761</v>
      </c>
      <c r="C868" s="55" t="str">
        <f t="shared" si="65"/>
        <v>(RECFN001) RECF Pre-Engineering Certification</v>
      </c>
      <c r="D868" s="55" t="s">
        <v>3762</v>
      </c>
      <c r="E868" s="54" t="str">
        <f t="shared" si="66"/>
        <v>1</v>
      </c>
      <c r="F868">
        <v>867</v>
      </c>
      <c r="G868" s="67" t="s">
        <v>4252</v>
      </c>
      <c r="H868" t="str">
        <f t="shared" si="67"/>
        <v>No</v>
      </c>
      <c r="I868" t="str">
        <f t="shared" si="68"/>
        <v>No</v>
      </c>
      <c r="J868" t="str">
        <f t="shared" si="69"/>
        <v>No</v>
      </c>
      <c r="K868" t="e">
        <f>VLOOKUP(B868,'DOE Codes Lookups'!$A$3:$D$507,2,FALSE)</f>
        <v>#N/A</v>
      </c>
    </row>
    <row r="869" spans="1:11" x14ac:dyDescent="0.25">
      <c r="A869">
        <v>868</v>
      </c>
      <c r="B869" s="71" t="s">
        <v>3763</v>
      </c>
      <c r="C869" s="55" t="str">
        <f t="shared" si="65"/>
        <v>(RECFN002) RECF Robotics Certification</v>
      </c>
      <c r="D869" s="55" t="s">
        <v>3764</v>
      </c>
      <c r="E869" s="54" t="str">
        <f t="shared" si="66"/>
        <v>1</v>
      </c>
      <c r="F869">
        <v>868</v>
      </c>
      <c r="G869" s="67" t="s">
        <v>4252</v>
      </c>
      <c r="H869" t="str">
        <f t="shared" si="67"/>
        <v>No</v>
      </c>
      <c r="I869" t="str">
        <f t="shared" si="68"/>
        <v>No</v>
      </c>
      <c r="J869" t="str">
        <f t="shared" si="69"/>
        <v>No</v>
      </c>
      <c r="K869" t="e">
        <f>VLOOKUP(B869,'DOE Codes Lookups'!$A$3:$D$507,2,FALSE)</f>
        <v>#N/A</v>
      </c>
    </row>
    <row r="870" spans="1:11" x14ac:dyDescent="0.25">
      <c r="A870">
        <v>869</v>
      </c>
      <c r="B870" s="71" t="s">
        <v>3459</v>
      </c>
      <c r="C870" s="55" t="str">
        <f t="shared" si="65"/>
        <v>(REDHT001) Red Hat Certified Technician</v>
      </c>
      <c r="D870" s="55" t="s">
        <v>3460</v>
      </c>
      <c r="E870" s="54" t="str">
        <f t="shared" si="66"/>
        <v>1</v>
      </c>
      <c r="F870">
        <v>869</v>
      </c>
      <c r="G870" s="67" t="s">
        <v>4164</v>
      </c>
      <c r="H870" t="str">
        <f t="shared" si="67"/>
        <v>No</v>
      </c>
      <c r="I870" t="str">
        <f t="shared" si="68"/>
        <v>No</v>
      </c>
      <c r="J870" t="str">
        <f t="shared" si="69"/>
        <v>No</v>
      </c>
      <c r="K870" t="e">
        <f>VLOOKUP(B870,'DOE Codes Lookups'!$A$3:$D$507,2,FALSE)</f>
        <v>#N/A</v>
      </c>
    </row>
    <row r="871" spans="1:11" ht="30" x14ac:dyDescent="0.25">
      <c r="A871">
        <v>870</v>
      </c>
      <c r="B871" s="71" t="s">
        <v>3136</v>
      </c>
      <c r="C871" s="55" t="str">
        <f t="shared" si="65"/>
        <v>(REDHT002) Red Hat Certified System Administrator (RHCSA) Certification</v>
      </c>
      <c r="D871" s="55" t="s">
        <v>3970</v>
      </c>
      <c r="E871" s="54" t="str">
        <f t="shared" si="66"/>
        <v>2</v>
      </c>
      <c r="F871">
        <v>870</v>
      </c>
      <c r="G871" s="67" t="s">
        <v>4164</v>
      </c>
      <c r="H871" t="str">
        <f t="shared" si="67"/>
        <v>Yes</v>
      </c>
      <c r="I871" t="str">
        <f t="shared" si="68"/>
        <v>Yes</v>
      </c>
      <c r="J871" t="str">
        <f t="shared" si="69"/>
        <v>Yes</v>
      </c>
      <c r="K871" t="e">
        <f>VLOOKUP(B871,'DOE Codes Lookups'!$A$3:$D$507,2,FALSE)</f>
        <v>#N/A</v>
      </c>
    </row>
    <row r="872" spans="1:11" ht="30" x14ac:dyDescent="0.25">
      <c r="A872">
        <v>871</v>
      </c>
      <c r="B872" s="71" t="s">
        <v>3461</v>
      </c>
      <c r="C872" s="55" t="str">
        <f t="shared" si="65"/>
        <v>(ROIFD001) National Interpreter Certification</v>
      </c>
      <c r="D872" s="55" t="s">
        <v>3462</v>
      </c>
      <c r="E872" s="54" t="str">
        <f t="shared" si="66"/>
        <v>1</v>
      </c>
      <c r="F872">
        <v>871</v>
      </c>
      <c r="G872" s="67" t="s">
        <v>4166</v>
      </c>
      <c r="H872" t="str">
        <f t="shared" si="67"/>
        <v>No</v>
      </c>
      <c r="I872" t="str">
        <f t="shared" si="68"/>
        <v>No</v>
      </c>
      <c r="J872" t="str">
        <f t="shared" si="69"/>
        <v>No</v>
      </c>
      <c r="K872" t="e">
        <f>VLOOKUP(B872,'DOE Codes Lookups'!$A$3:$D$507,2,FALSE)</f>
        <v>#N/A</v>
      </c>
    </row>
    <row r="873" spans="1:11" ht="30" x14ac:dyDescent="0.25">
      <c r="A873">
        <v>872</v>
      </c>
      <c r="B873" s="71" t="s">
        <v>1242</v>
      </c>
      <c r="C873" s="55" t="str">
        <f t="shared" si="65"/>
        <v>(SALES001) Salesforce Certified Administrator</v>
      </c>
      <c r="D873" s="55" t="s">
        <v>1243</v>
      </c>
      <c r="E873" s="54" t="str">
        <f t="shared" si="66"/>
        <v>1</v>
      </c>
      <c r="F873">
        <v>872</v>
      </c>
      <c r="G873" s="67" t="s">
        <v>1244</v>
      </c>
      <c r="H873" t="str">
        <f t="shared" si="67"/>
        <v>No</v>
      </c>
      <c r="I873" t="str">
        <f t="shared" si="68"/>
        <v>No</v>
      </c>
      <c r="J873" t="str">
        <f t="shared" si="69"/>
        <v>No</v>
      </c>
      <c r="K873" t="e">
        <f>VLOOKUP(B873,'DOE Codes Lookups'!$A$3:$D$507,2,FALSE)</f>
        <v>#N/A</v>
      </c>
    </row>
    <row r="874" spans="1:11" ht="30" x14ac:dyDescent="0.25">
      <c r="A874">
        <v>873</v>
      </c>
      <c r="B874" s="71" t="s">
        <v>3463</v>
      </c>
      <c r="C874" s="55" t="str">
        <f t="shared" si="65"/>
        <v>(SAMEI001) Certified Professional Salesperson (SMEI)</v>
      </c>
      <c r="D874" s="55" t="s">
        <v>3464</v>
      </c>
      <c r="E874" s="54" t="str">
        <f t="shared" si="66"/>
        <v>1</v>
      </c>
      <c r="F874">
        <v>873</v>
      </c>
      <c r="G874" s="67" t="s">
        <v>4168</v>
      </c>
      <c r="H874" t="str">
        <f t="shared" si="67"/>
        <v>No</v>
      </c>
      <c r="I874" t="str">
        <f t="shared" si="68"/>
        <v>No</v>
      </c>
      <c r="J874" t="str">
        <f t="shared" si="69"/>
        <v>No</v>
      </c>
      <c r="K874" t="e">
        <f>VLOOKUP(B874,'DOE Codes Lookups'!$A$3:$D$507,2,FALSE)</f>
        <v>#N/A</v>
      </c>
    </row>
    <row r="875" spans="1:11" ht="30" x14ac:dyDescent="0.25">
      <c r="A875">
        <v>874</v>
      </c>
      <c r="B875" s="71" t="s">
        <v>3465</v>
      </c>
      <c r="C875" s="55" t="str">
        <f t="shared" si="65"/>
        <v>(SECOF001) Certified Securities Processing Specialist (CSPS)</v>
      </c>
      <c r="D875" s="55" t="s">
        <v>3466</v>
      </c>
      <c r="E875" s="54" t="str">
        <f t="shared" si="66"/>
        <v>1</v>
      </c>
      <c r="F875">
        <v>874</v>
      </c>
      <c r="G875" s="67" t="s">
        <v>4170</v>
      </c>
      <c r="H875" t="str">
        <f t="shared" si="67"/>
        <v>No</v>
      </c>
      <c r="I875" t="str">
        <f t="shared" si="68"/>
        <v>No</v>
      </c>
      <c r="J875" t="str">
        <f t="shared" si="69"/>
        <v>No</v>
      </c>
      <c r="K875" t="e">
        <f>VLOOKUP(B875,'DOE Codes Lookups'!$A$3:$D$507,2,FALSE)</f>
        <v>#N/A</v>
      </c>
    </row>
    <row r="876" spans="1:11" ht="30" x14ac:dyDescent="0.25">
      <c r="A876">
        <v>875</v>
      </c>
      <c r="B876" s="71" t="s">
        <v>3661</v>
      </c>
      <c r="C876" s="55" t="str">
        <f t="shared" si="65"/>
        <v>(SIEME001) Siemens (Level I) Mechatronic Systems Assistant</v>
      </c>
      <c r="D876" s="55" t="s">
        <v>3662</v>
      </c>
      <c r="E876" s="54" t="str">
        <f t="shared" si="66"/>
        <v>1</v>
      </c>
      <c r="F876">
        <v>875</v>
      </c>
      <c r="G876" s="67" t="s">
        <v>4222</v>
      </c>
      <c r="H876" t="str">
        <f t="shared" si="67"/>
        <v>No</v>
      </c>
      <c r="I876" t="str">
        <f t="shared" si="68"/>
        <v>No</v>
      </c>
      <c r="J876" t="str">
        <f t="shared" si="69"/>
        <v>No</v>
      </c>
      <c r="K876" t="e">
        <f>VLOOKUP(B876,'DOE Codes Lookups'!$A$3:$D$507,2,FALSE)</f>
        <v>#N/A</v>
      </c>
    </row>
    <row r="877" spans="1:11" ht="30" x14ac:dyDescent="0.25">
      <c r="A877">
        <v>876</v>
      </c>
      <c r="B877" s="71" t="s">
        <v>1245</v>
      </c>
      <c r="C877" s="55" t="str">
        <f t="shared" si="65"/>
        <v>(SMFEN001) Lean Bronze Certification (LBC)</v>
      </c>
      <c r="D877" s="55" t="s">
        <v>1246</v>
      </c>
      <c r="E877" s="54" t="str">
        <f t="shared" si="66"/>
        <v>2</v>
      </c>
      <c r="F877">
        <v>876</v>
      </c>
      <c r="G877" s="67" t="s">
        <v>1247</v>
      </c>
      <c r="H877" t="str">
        <f t="shared" si="67"/>
        <v>Yes</v>
      </c>
      <c r="I877" t="str">
        <f t="shared" si="68"/>
        <v>Yes</v>
      </c>
      <c r="J877" t="str">
        <f t="shared" si="69"/>
        <v>Yes</v>
      </c>
      <c r="K877" t="e">
        <f>VLOOKUP(B877,'DOE Codes Lookups'!$A$3:$D$507,2,FALSE)</f>
        <v>#N/A</v>
      </c>
    </row>
    <row r="878" spans="1:11" ht="30" x14ac:dyDescent="0.25">
      <c r="A878">
        <v>877</v>
      </c>
      <c r="B878" s="71" t="s">
        <v>3821</v>
      </c>
      <c r="C878" s="55" t="str">
        <f t="shared" si="65"/>
        <v>(SMFEN002) Certified Manufacturing Technologist (CMfgT)</v>
      </c>
      <c r="D878" s="55" t="s">
        <v>3822</v>
      </c>
      <c r="E878" s="54" t="str">
        <f t="shared" si="66"/>
        <v>1</v>
      </c>
      <c r="F878">
        <v>877</v>
      </c>
      <c r="G878" s="67" t="s">
        <v>1247</v>
      </c>
      <c r="H878" t="str">
        <f t="shared" si="67"/>
        <v>No</v>
      </c>
      <c r="I878" t="str">
        <f t="shared" si="68"/>
        <v>No</v>
      </c>
      <c r="J878" t="str">
        <f t="shared" si="69"/>
        <v>No</v>
      </c>
      <c r="K878" t="e">
        <f>VLOOKUP(B878,'DOE Codes Lookups'!$A$3:$D$507,2,FALSE)</f>
        <v>#N/A</v>
      </c>
    </row>
    <row r="879" spans="1:11" ht="30" x14ac:dyDescent="0.25">
      <c r="A879">
        <v>878</v>
      </c>
      <c r="B879" s="71" t="s">
        <v>1248</v>
      </c>
      <c r="C879" s="55" t="str">
        <f t="shared" si="65"/>
        <v>(SMRPR001) Certified Maintenance and Reliability Professional (CMRP)</v>
      </c>
      <c r="D879" s="55" t="s">
        <v>1249</v>
      </c>
      <c r="E879" s="54" t="str">
        <f t="shared" si="66"/>
        <v>2</v>
      </c>
      <c r="F879">
        <v>878</v>
      </c>
      <c r="G879" s="67" t="s">
        <v>1250</v>
      </c>
      <c r="H879" t="str">
        <f t="shared" si="67"/>
        <v>Yes</v>
      </c>
      <c r="I879" t="str">
        <f t="shared" si="68"/>
        <v>Yes</v>
      </c>
      <c r="J879" t="str">
        <f t="shared" si="69"/>
        <v>Yes</v>
      </c>
      <c r="K879" t="e">
        <f>VLOOKUP(B879,'DOE Codes Lookups'!$A$3:$D$507,2,FALSE)</f>
        <v>#N/A</v>
      </c>
    </row>
    <row r="880" spans="1:11" x14ac:dyDescent="0.25">
      <c r="A880">
        <v>879</v>
      </c>
      <c r="B880" s="71" t="s">
        <v>3467</v>
      </c>
      <c r="C880" s="55" t="str">
        <f t="shared" si="65"/>
        <v>(SNASS001) SNA Certification (Level I)</v>
      </c>
      <c r="D880" s="55" t="s">
        <v>3468</v>
      </c>
      <c r="E880" s="54" t="str">
        <f t="shared" si="66"/>
        <v>1</v>
      </c>
      <c r="F880">
        <v>879</v>
      </c>
      <c r="G880" s="67" t="s">
        <v>4172</v>
      </c>
      <c r="H880" t="str">
        <f t="shared" si="67"/>
        <v>No</v>
      </c>
      <c r="I880" t="str">
        <f t="shared" si="68"/>
        <v>No</v>
      </c>
      <c r="J880" t="str">
        <f t="shared" si="69"/>
        <v>No</v>
      </c>
      <c r="K880" t="e">
        <f>VLOOKUP(B880,'DOE Codes Lookups'!$A$3:$D$507,2,FALSE)</f>
        <v>#N/A</v>
      </c>
    </row>
    <row r="881" spans="1:11" ht="30" x14ac:dyDescent="0.25">
      <c r="A881">
        <v>880</v>
      </c>
      <c r="B881" s="71" t="s">
        <v>3469</v>
      </c>
      <c r="C881" s="55" t="str">
        <f t="shared" si="65"/>
        <v>(SOCPC001) Protective Coatings Certification</v>
      </c>
      <c r="D881" s="55" t="s">
        <v>3470</v>
      </c>
      <c r="E881" s="54" t="str">
        <f t="shared" si="66"/>
        <v>1</v>
      </c>
      <c r="F881">
        <v>880</v>
      </c>
      <c r="G881" s="67" t="s">
        <v>4174</v>
      </c>
      <c r="H881" t="str">
        <f t="shared" si="67"/>
        <v>No</v>
      </c>
      <c r="I881" t="str">
        <f t="shared" si="68"/>
        <v>No</v>
      </c>
      <c r="J881" t="str">
        <f t="shared" si="69"/>
        <v>No</v>
      </c>
      <c r="K881" t="e">
        <f>VLOOKUP(B881,'DOE Codes Lookups'!$A$3:$D$507,2,FALSE)</f>
        <v>#N/A</v>
      </c>
    </row>
    <row r="882" spans="1:11" ht="30" x14ac:dyDescent="0.25">
      <c r="A882">
        <v>881</v>
      </c>
      <c r="B882" s="71" t="s">
        <v>3729</v>
      </c>
      <c r="C882" s="55" t="str">
        <f t="shared" si="65"/>
        <v>(SOCTE003) Broadband Premises Technician</v>
      </c>
      <c r="D882" s="55" t="s">
        <v>3730</v>
      </c>
      <c r="E882" s="54" t="str">
        <f t="shared" si="66"/>
        <v>1</v>
      </c>
      <c r="F882">
        <v>881</v>
      </c>
      <c r="G882" s="67" t="s">
        <v>1253</v>
      </c>
      <c r="H882" t="str">
        <f t="shared" si="67"/>
        <v>No</v>
      </c>
      <c r="I882" t="str">
        <f t="shared" si="68"/>
        <v>No</v>
      </c>
      <c r="J882" t="str">
        <f t="shared" si="69"/>
        <v>No</v>
      </c>
      <c r="K882" t="e">
        <f>VLOOKUP(B882,'DOE Codes Lookups'!$A$3:$D$507,2,FALSE)</f>
        <v>#N/A</v>
      </c>
    </row>
    <row r="883" spans="1:11" ht="30" x14ac:dyDescent="0.25">
      <c r="A883">
        <v>882</v>
      </c>
      <c r="B883" s="71" t="s">
        <v>1251</v>
      </c>
      <c r="C883" s="55" t="str">
        <f t="shared" si="65"/>
        <v>(SOCTE004) Broadband Premises Installer (BPI)</v>
      </c>
      <c r="D883" s="55" t="s">
        <v>1252</v>
      </c>
      <c r="E883" s="54" t="str">
        <f t="shared" si="66"/>
        <v>1</v>
      </c>
      <c r="F883">
        <v>882</v>
      </c>
      <c r="G883" s="67" t="s">
        <v>1253</v>
      </c>
      <c r="H883" t="str">
        <f t="shared" si="67"/>
        <v>No</v>
      </c>
      <c r="I883" t="str">
        <f t="shared" si="68"/>
        <v>No</v>
      </c>
      <c r="J883" t="str">
        <f t="shared" si="69"/>
        <v>No</v>
      </c>
      <c r="K883" t="e">
        <f>VLOOKUP(B883,'DOE Codes Lookups'!$A$3:$D$507,2,FALSE)</f>
        <v>#N/A</v>
      </c>
    </row>
    <row r="884" spans="1:11" ht="30" x14ac:dyDescent="0.25">
      <c r="A884">
        <v>883</v>
      </c>
      <c r="B884" s="71" t="s">
        <v>1254</v>
      </c>
      <c r="C884" s="55" t="str">
        <f t="shared" si="65"/>
        <v>(SOLID003) Certified Solidworks Associate-Academic (CSWA-Academic)</v>
      </c>
      <c r="D884" s="55" t="s">
        <v>1255</v>
      </c>
      <c r="E884" s="54" t="str">
        <f t="shared" si="66"/>
        <v>1</v>
      </c>
      <c r="F884">
        <v>883</v>
      </c>
      <c r="G884" s="67" t="s">
        <v>1256</v>
      </c>
      <c r="H884" t="str">
        <f t="shared" si="67"/>
        <v>No</v>
      </c>
      <c r="I884" t="str">
        <f t="shared" si="68"/>
        <v>No</v>
      </c>
      <c r="J884" t="str">
        <f t="shared" si="69"/>
        <v>No</v>
      </c>
      <c r="K884" t="e">
        <f>VLOOKUP(B884,'DOE Codes Lookups'!$A$3:$D$507,2,FALSE)</f>
        <v>#N/A</v>
      </c>
    </row>
    <row r="885" spans="1:11" ht="45" x14ac:dyDescent="0.25">
      <c r="A885">
        <v>884</v>
      </c>
      <c r="B885" s="71" t="s">
        <v>1257</v>
      </c>
      <c r="C885" s="55" t="str">
        <f t="shared" si="65"/>
        <v>(SOLID004) Certified Solidworks Professional-Academic (CSWP-Academic)</v>
      </c>
      <c r="D885" s="55" t="s">
        <v>1258</v>
      </c>
      <c r="E885" s="54" t="str">
        <f t="shared" si="66"/>
        <v>2</v>
      </c>
      <c r="F885">
        <v>884</v>
      </c>
      <c r="G885" s="67" t="s">
        <v>1256</v>
      </c>
      <c r="H885" t="str">
        <f t="shared" si="67"/>
        <v>Yes</v>
      </c>
      <c r="I885" t="str">
        <f t="shared" si="68"/>
        <v>Yes</v>
      </c>
      <c r="J885" t="str">
        <f t="shared" si="69"/>
        <v>Yes</v>
      </c>
      <c r="K885" t="e">
        <f>VLOOKUP(B885,'DOE Codes Lookups'!$A$3:$D$507,2,FALSE)</f>
        <v>#N/A</v>
      </c>
    </row>
    <row r="886" spans="1:11" ht="30" x14ac:dyDescent="0.25">
      <c r="A886">
        <v>885</v>
      </c>
      <c r="B886" s="71" t="s">
        <v>3671</v>
      </c>
      <c r="C886" s="55" t="str">
        <f t="shared" si="65"/>
        <v>(STBCA001) Truss Technician Training Levels 1,2,3 (Bundled)</v>
      </c>
      <c r="D886" s="55" t="s">
        <v>3672</v>
      </c>
      <c r="E886" s="54" t="str">
        <f t="shared" si="66"/>
        <v>1</v>
      </c>
      <c r="F886">
        <v>885</v>
      </c>
      <c r="G886" s="67" t="s">
        <v>4232</v>
      </c>
      <c r="H886" t="str">
        <f t="shared" si="67"/>
        <v>No</v>
      </c>
      <c r="I886" t="str">
        <f t="shared" si="68"/>
        <v>No</v>
      </c>
      <c r="J886" t="str">
        <f t="shared" si="69"/>
        <v>No</v>
      </c>
      <c r="K886" t="e">
        <f>VLOOKUP(B886,'DOE Codes Lookups'!$A$3:$D$507,2,FALSE)</f>
        <v>#N/A</v>
      </c>
    </row>
    <row r="887" spans="1:11" ht="30" x14ac:dyDescent="0.25">
      <c r="A887">
        <v>886</v>
      </c>
      <c r="B887" s="71" t="s">
        <v>1260</v>
      </c>
      <c r="C887" s="55" t="str">
        <f t="shared" si="65"/>
        <v>(TAFLP001) Accredited Legal Professional (ALP)</v>
      </c>
      <c r="D887" s="55" t="s">
        <v>1261</v>
      </c>
      <c r="E887" s="54" t="str">
        <f t="shared" si="66"/>
        <v>1</v>
      </c>
      <c r="F887">
        <v>886</v>
      </c>
      <c r="G887" s="67" t="s">
        <v>1262</v>
      </c>
      <c r="H887" t="str">
        <f t="shared" si="67"/>
        <v>No</v>
      </c>
      <c r="I887" t="str">
        <f t="shared" si="68"/>
        <v>No</v>
      </c>
      <c r="J887" t="str">
        <f t="shared" si="69"/>
        <v>No</v>
      </c>
      <c r="K887" t="e">
        <f>VLOOKUP(B887,'DOE Codes Lookups'!$A$3:$D$507,2,FALSE)</f>
        <v>#N/A</v>
      </c>
    </row>
    <row r="888" spans="1:11" ht="45" x14ac:dyDescent="0.25">
      <c r="A888">
        <v>887</v>
      </c>
      <c r="B888" s="71" t="s">
        <v>3471</v>
      </c>
      <c r="C888" s="55" t="str">
        <f t="shared" si="65"/>
        <v>(TARAA001) National Driver Certification Program for Tow Truck Operators</v>
      </c>
      <c r="D888" s="55" t="s">
        <v>3472</v>
      </c>
      <c r="E888" s="54" t="str">
        <f t="shared" si="66"/>
        <v>1</v>
      </c>
      <c r="F888">
        <v>887</v>
      </c>
      <c r="G888" s="67" t="s">
        <v>4176</v>
      </c>
      <c r="H888" t="str">
        <f t="shared" si="67"/>
        <v>No</v>
      </c>
      <c r="I888" t="str">
        <f t="shared" si="68"/>
        <v>No</v>
      </c>
      <c r="J888" t="str">
        <f t="shared" si="69"/>
        <v>No</v>
      </c>
      <c r="K888" t="e">
        <f>VLOOKUP(B888,'DOE Codes Lookups'!$A$3:$D$507,2,FALSE)</f>
        <v>#N/A</v>
      </c>
    </row>
    <row r="889" spans="1:11" ht="30" x14ac:dyDescent="0.25">
      <c r="A889">
        <v>888</v>
      </c>
      <c r="B889" s="71" t="s">
        <v>1264</v>
      </c>
      <c r="C889" s="55" t="str">
        <f t="shared" si="65"/>
        <v>(TBOOM001) Toon Boom Certified Associate (Harmony Premium)</v>
      </c>
      <c r="D889" s="55" t="s">
        <v>1265</v>
      </c>
      <c r="E889" s="54" t="str">
        <f t="shared" si="66"/>
        <v>1</v>
      </c>
      <c r="F889">
        <v>888</v>
      </c>
      <c r="G889" s="67" t="s">
        <v>1266</v>
      </c>
      <c r="H889" t="str">
        <f t="shared" si="67"/>
        <v>No</v>
      </c>
      <c r="I889" t="str">
        <f t="shared" si="68"/>
        <v>No</v>
      </c>
      <c r="J889" t="str">
        <f t="shared" si="69"/>
        <v>No</v>
      </c>
      <c r="K889" t="e">
        <f>VLOOKUP(B889,'DOE Codes Lookups'!$A$3:$D$507,2,FALSE)</f>
        <v>#N/A</v>
      </c>
    </row>
    <row r="890" spans="1:11" ht="30" x14ac:dyDescent="0.25">
      <c r="A890">
        <v>889</v>
      </c>
      <c r="B890" s="71" t="s">
        <v>1267</v>
      </c>
      <c r="C890" s="55" t="str">
        <f t="shared" si="65"/>
        <v>(TBOOM003) Toon Boom Certified Associate (Storyboard Pro)</v>
      </c>
      <c r="D890" s="55" t="s">
        <v>1268</v>
      </c>
      <c r="E890" s="54" t="str">
        <f t="shared" si="66"/>
        <v>1</v>
      </c>
      <c r="F890">
        <v>889</v>
      </c>
      <c r="G890" s="67" t="s">
        <v>1266</v>
      </c>
      <c r="H890" t="str">
        <f t="shared" si="67"/>
        <v>No</v>
      </c>
      <c r="I890" t="str">
        <f t="shared" si="68"/>
        <v>No</v>
      </c>
      <c r="J890" t="str">
        <f t="shared" si="69"/>
        <v>No</v>
      </c>
      <c r="K890" t="e">
        <f>VLOOKUP(B890,'DOE Codes Lookups'!$A$3:$D$507,2,FALSE)</f>
        <v>#N/A</v>
      </c>
    </row>
    <row r="891" spans="1:11" ht="30" x14ac:dyDescent="0.25">
      <c r="A891">
        <v>890</v>
      </c>
      <c r="B891" s="71" t="s">
        <v>3937</v>
      </c>
      <c r="C891" s="55" t="str">
        <f t="shared" si="65"/>
        <v>(TBOOM004) Toon Boom Certified Associate (Harmony Advanced)</v>
      </c>
      <c r="D891" s="55" t="s">
        <v>3938</v>
      </c>
      <c r="E891" s="54" t="str">
        <f t="shared" si="66"/>
        <v>1</v>
      </c>
      <c r="F891">
        <v>890</v>
      </c>
      <c r="G891" s="67" t="s">
        <v>1266</v>
      </c>
      <c r="H891" t="str">
        <f t="shared" si="67"/>
        <v>No</v>
      </c>
      <c r="I891" t="str">
        <f t="shared" si="68"/>
        <v>No</v>
      </c>
      <c r="J891" t="str">
        <f t="shared" si="69"/>
        <v>No</v>
      </c>
      <c r="K891" t="e">
        <f>VLOOKUP(B891,'DOE Codes Lookups'!$A$3:$D$507,2,FALSE)</f>
        <v>#N/A</v>
      </c>
    </row>
    <row r="892" spans="1:11" ht="30" x14ac:dyDescent="0.25">
      <c r="A892">
        <v>891</v>
      </c>
      <c r="B892" s="71" t="s">
        <v>3473</v>
      </c>
      <c r="C892" s="55" t="str">
        <f t="shared" si="65"/>
        <v>(TIOIA001) Certified Internal Auditor (CIA)</v>
      </c>
      <c r="D892" s="55" t="s">
        <v>3474</v>
      </c>
      <c r="E892" s="54" t="str">
        <f t="shared" si="66"/>
        <v>1</v>
      </c>
      <c r="F892">
        <v>891</v>
      </c>
      <c r="G892" s="67" t="s">
        <v>4178</v>
      </c>
      <c r="H892" t="str">
        <f t="shared" si="67"/>
        <v>No</v>
      </c>
      <c r="I892" t="str">
        <f t="shared" si="68"/>
        <v>No</v>
      </c>
      <c r="J892" t="str">
        <f t="shared" si="69"/>
        <v>No</v>
      </c>
      <c r="K892" t="e">
        <f>VLOOKUP(B892,'DOE Codes Lookups'!$A$3:$D$507,2,FALSE)</f>
        <v>#N/A</v>
      </c>
    </row>
    <row r="893" spans="1:11" x14ac:dyDescent="0.25">
      <c r="A893">
        <v>892</v>
      </c>
      <c r="B893" s="71" t="s">
        <v>3475</v>
      </c>
      <c r="C893" s="55" t="str">
        <f t="shared" si="65"/>
        <v>(TOYOT001) Toyota Certified Technician</v>
      </c>
      <c r="D893" s="55" t="s">
        <v>3476</v>
      </c>
      <c r="E893" s="54" t="str">
        <f t="shared" si="66"/>
        <v>1</v>
      </c>
      <c r="F893">
        <v>892</v>
      </c>
      <c r="G893" s="67" t="s">
        <v>4180</v>
      </c>
      <c r="H893" t="str">
        <f t="shared" si="67"/>
        <v>No</v>
      </c>
      <c r="I893" t="str">
        <f t="shared" si="68"/>
        <v>No</v>
      </c>
      <c r="J893" t="str">
        <f t="shared" si="69"/>
        <v>No</v>
      </c>
      <c r="K893" t="e">
        <f>VLOOKUP(B893,'DOE Codes Lookups'!$A$3:$D$507,2,FALSE)</f>
        <v>#N/A</v>
      </c>
    </row>
    <row r="894" spans="1:11" x14ac:dyDescent="0.25">
      <c r="A894">
        <v>893</v>
      </c>
      <c r="B894" s="71" t="s">
        <v>1269</v>
      </c>
      <c r="C894" s="55" t="str">
        <f t="shared" si="65"/>
        <v>(UNITY001) Unity Certified Associate</v>
      </c>
      <c r="D894" s="55" t="s">
        <v>1270</v>
      </c>
      <c r="E894" s="54" t="str">
        <f t="shared" si="66"/>
        <v>1</v>
      </c>
      <c r="F894">
        <v>893</v>
      </c>
      <c r="G894" s="67" t="s">
        <v>1271</v>
      </c>
      <c r="H894" t="str">
        <f t="shared" si="67"/>
        <v>No</v>
      </c>
      <c r="I894" t="str">
        <f t="shared" si="68"/>
        <v>No</v>
      </c>
      <c r="J894" t="str">
        <f t="shared" si="69"/>
        <v>No</v>
      </c>
      <c r="K894" t="e">
        <f>VLOOKUP(B894,'DOE Codes Lookups'!$A$3:$D$507,2,FALSE)</f>
        <v>#N/A</v>
      </c>
    </row>
    <row r="895" spans="1:11" ht="30" x14ac:dyDescent="0.25">
      <c r="A895">
        <v>894</v>
      </c>
      <c r="B895" s="71" t="s">
        <v>1272</v>
      </c>
      <c r="C895" s="55" t="str">
        <f t="shared" si="65"/>
        <v>(UNITY002) Unity Certified User: Programmer</v>
      </c>
      <c r="D895" s="55" t="s">
        <v>1273</v>
      </c>
      <c r="E895" s="54" t="str">
        <f t="shared" si="66"/>
        <v>1</v>
      </c>
      <c r="F895">
        <v>894</v>
      </c>
      <c r="G895" s="67" t="s">
        <v>1271</v>
      </c>
      <c r="H895" t="str">
        <f t="shared" si="67"/>
        <v>No</v>
      </c>
      <c r="I895" t="str">
        <f t="shared" si="68"/>
        <v>No</v>
      </c>
      <c r="J895" t="str">
        <f t="shared" si="69"/>
        <v>No</v>
      </c>
      <c r="K895" t="e">
        <f>VLOOKUP(B895,'DOE Codes Lookups'!$A$3:$D$507,2,FALSE)</f>
        <v>#N/A</v>
      </c>
    </row>
    <row r="896" spans="1:11" x14ac:dyDescent="0.25">
      <c r="A896">
        <v>895</v>
      </c>
      <c r="B896" s="71" t="s">
        <v>3980</v>
      </c>
      <c r="C896" s="55" t="str">
        <f t="shared" si="65"/>
        <v>(UNITY003) Unity Certified User: Artist</v>
      </c>
      <c r="D896" s="55" t="s">
        <v>3981</v>
      </c>
      <c r="E896" s="54" t="str">
        <f t="shared" si="66"/>
        <v>1</v>
      </c>
      <c r="F896">
        <v>895</v>
      </c>
      <c r="G896" s="67" t="s">
        <v>1271</v>
      </c>
      <c r="H896" t="str">
        <f t="shared" si="67"/>
        <v>No</v>
      </c>
      <c r="I896" t="str">
        <f t="shared" si="68"/>
        <v>No</v>
      </c>
      <c r="J896" t="str">
        <f t="shared" si="69"/>
        <v>No</v>
      </c>
      <c r="K896" t="e">
        <f>VLOOKUP(B896,'DOE Codes Lookups'!$A$3:$D$507,2,FALSE)</f>
        <v>#N/A</v>
      </c>
    </row>
    <row r="897" spans="1:11" ht="30" x14ac:dyDescent="0.25">
      <c r="A897">
        <v>896</v>
      </c>
      <c r="B897" s="71" t="s">
        <v>3982</v>
      </c>
      <c r="C897" s="55" t="str">
        <f t="shared" si="65"/>
        <v>(UNITY004) Unity Certified User: VR Developer</v>
      </c>
      <c r="D897" s="55" t="s">
        <v>3983</v>
      </c>
      <c r="E897" s="54" t="str">
        <f t="shared" si="66"/>
        <v>1</v>
      </c>
      <c r="F897">
        <v>896</v>
      </c>
      <c r="G897" s="67" t="s">
        <v>1271</v>
      </c>
      <c r="H897" t="str">
        <f t="shared" si="67"/>
        <v>No</v>
      </c>
      <c r="I897" t="str">
        <f t="shared" si="68"/>
        <v>No</v>
      </c>
      <c r="J897" t="str">
        <f t="shared" si="69"/>
        <v>No</v>
      </c>
      <c r="K897" t="e">
        <f>VLOOKUP(B897,'DOE Codes Lookups'!$A$3:$D$507,2,FALSE)</f>
        <v>#N/A</v>
      </c>
    </row>
    <row r="898" spans="1:11" ht="30" x14ac:dyDescent="0.25">
      <c r="A898">
        <v>897</v>
      </c>
      <c r="B898" s="71" t="s">
        <v>3477</v>
      </c>
      <c r="C898" s="55" t="str">
        <f t="shared" ref="C898:C908" si="70">CONCATENATE("(",B898,") ",D898)</f>
        <v>(UPPCC001) Certified Professional Public Buyer (CPPB)</v>
      </c>
      <c r="D898" s="55" t="s">
        <v>3478</v>
      </c>
      <c r="E898" s="54" t="str">
        <f t="shared" ref="E898:E908" si="71">IF(H898="no","1",IF(AND(H898="Yes",I898="No",J898="No"),"3",IF(AND(H898="Yes",I898="Yes",J898="Yes"),"2",IF(AND(H898="Yes",I898="Yes",J898="No"),"5",IF(AND(H898="Yes",I898="No",J898="Yes"),"4","0")))))</f>
        <v>1</v>
      </c>
      <c r="F898">
        <v>897</v>
      </c>
      <c r="G898" s="67" t="s">
        <v>4182</v>
      </c>
      <c r="H898" t="str">
        <f t="shared" ref="H898:H908" si="72">IFERROR(VLOOKUP(B898,PSICFL_2021,2,FALSE),"No")</f>
        <v>No</v>
      </c>
      <c r="I898" t="str">
        <f t="shared" ref="I898:I908" si="73">IFERROR(VLOOKUP(B898,PSICFL_2021,5,FALSE),"No")</f>
        <v>No</v>
      </c>
      <c r="J898" t="str">
        <f t="shared" ref="J898:J908" si="74">IFERROR(VLOOKUP(B898,PSICFL_2021,3,FALSE),"No")</f>
        <v>No</v>
      </c>
      <c r="K898" t="e">
        <f>VLOOKUP(B898,'DOE Codes Lookups'!$A$3:$D$507,2,FALSE)</f>
        <v>#N/A</v>
      </c>
    </row>
    <row r="899" spans="1:11" x14ac:dyDescent="0.25">
      <c r="A899">
        <v>898</v>
      </c>
      <c r="B899" s="71" t="s">
        <v>3479</v>
      </c>
      <c r="C899" s="55" t="str">
        <f t="shared" si="70"/>
        <v>(USCGD001) Commercial Fishing</v>
      </c>
      <c r="D899" s="55" t="s">
        <v>3480</v>
      </c>
      <c r="E899" s="54" t="str">
        <f t="shared" si="71"/>
        <v>1</v>
      </c>
      <c r="F899">
        <v>898</v>
      </c>
      <c r="G899" s="67" t="s">
        <v>4184</v>
      </c>
      <c r="H899" t="str">
        <f t="shared" si="72"/>
        <v>No</v>
      </c>
      <c r="I899" t="str">
        <f t="shared" si="73"/>
        <v>No</v>
      </c>
      <c r="J899" t="str">
        <f t="shared" si="74"/>
        <v>No</v>
      </c>
      <c r="K899" t="e">
        <f>VLOOKUP(B899,'DOE Codes Lookups'!$A$3:$D$507,2,FALSE)</f>
        <v>#N/A</v>
      </c>
    </row>
    <row r="900" spans="1:11" ht="30" x14ac:dyDescent="0.25">
      <c r="A900">
        <v>899</v>
      </c>
      <c r="B900" s="71" t="s">
        <v>1274</v>
      </c>
      <c r="C900" s="55" t="str">
        <f t="shared" si="70"/>
        <v>(USINS001) Small UAS (sUAS) Safety Certification: Level 1</v>
      </c>
      <c r="D900" s="55" t="s">
        <v>3859</v>
      </c>
      <c r="E900" s="54" t="str">
        <f t="shared" si="71"/>
        <v>1</v>
      </c>
      <c r="F900">
        <v>899</v>
      </c>
      <c r="G900" s="67" t="s">
        <v>1275</v>
      </c>
      <c r="H900" t="str">
        <f t="shared" si="72"/>
        <v>No</v>
      </c>
      <c r="I900" t="str">
        <f t="shared" si="73"/>
        <v>No</v>
      </c>
      <c r="J900" t="str">
        <f t="shared" si="74"/>
        <v>No</v>
      </c>
      <c r="K900" t="e">
        <f>VLOOKUP(B900,'DOE Codes Lookups'!$A$3:$D$507,2,FALSE)</f>
        <v>#N/A</v>
      </c>
    </row>
    <row r="901" spans="1:11" ht="30" x14ac:dyDescent="0.25">
      <c r="A901">
        <v>900</v>
      </c>
      <c r="B901" s="71" t="s">
        <v>3877</v>
      </c>
      <c r="C901" s="55" t="str">
        <f t="shared" si="70"/>
        <v>(USINS002) Visual Line of Sight System Operator (VSO) Ground</v>
      </c>
      <c r="D901" s="55" t="s">
        <v>3878</v>
      </c>
      <c r="E901" s="54" t="str">
        <f t="shared" si="71"/>
        <v>1</v>
      </c>
      <c r="F901">
        <v>900</v>
      </c>
      <c r="G901" s="67" t="s">
        <v>1275</v>
      </c>
      <c r="H901" t="str">
        <f t="shared" si="72"/>
        <v>No</v>
      </c>
      <c r="I901" t="str">
        <f t="shared" si="73"/>
        <v>No</v>
      </c>
      <c r="J901" t="str">
        <f t="shared" si="74"/>
        <v>No</v>
      </c>
      <c r="K901" t="e">
        <f>VLOOKUP(B901,'DOE Codes Lookups'!$A$3:$D$507,2,FALSE)</f>
        <v>#N/A</v>
      </c>
    </row>
    <row r="902" spans="1:11" ht="30" x14ac:dyDescent="0.25">
      <c r="A902">
        <v>901</v>
      </c>
      <c r="B902" s="71" t="s">
        <v>3137</v>
      </c>
      <c r="C902" s="55" t="str">
        <f t="shared" si="70"/>
        <v>(USINS003) Advanced Unmanned Safety: Level 2</v>
      </c>
      <c r="D902" s="55" t="s">
        <v>3971</v>
      </c>
      <c r="E902" s="54" t="str">
        <f t="shared" si="71"/>
        <v>4</v>
      </c>
      <c r="F902">
        <v>901</v>
      </c>
      <c r="G902" s="67" t="s">
        <v>1275</v>
      </c>
      <c r="H902" t="str">
        <f t="shared" si="72"/>
        <v>Yes</v>
      </c>
      <c r="I902" t="str">
        <f t="shared" si="73"/>
        <v>No</v>
      </c>
      <c r="J902" t="str">
        <f t="shared" si="74"/>
        <v>Yes</v>
      </c>
      <c r="K902" t="e">
        <f>VLOOKUP(B902,'DOE Codes Lookups'!$A$3:$D$507,2,FALSE)</f>
        <v>#N/A</v>
      </c>
    </row>
    <row r="903" spans="1:11" ht="30" x14ac:dyDescent="0.25">
      <c r="A903">
        <v>902</v>
      </c>
      <c r="B903" s="71" t="s">
        <v>3138</v>
      </c>
      <c r="C903" s="55" t="str">
        <f t="shared" si="70"/>
        <v>(USINS004) Advanced Unmanned System Operations (AUSO) Flight</v>
      </c>
      <c r="D903" s="55" t="s">
        <v>3972</v>
      </c>
      <c r="E903" s="54" t="str">
        <f t="shared" si="71"/>
        <v>4</v>
      </c>
      <c r="F903">
        <v>902</v>
      </c>
      <c r="G903" s="67" t="s">
        <v>1275</v>
      </c>
      <c r="H903" t="str">
        <f t="shared" si="72"/>
        <v>Yes</v>
      </c>
      <c r="I903" t="str">
        <f t="shared" si="73"/>
        <v>No</v>
      </c>
      <c r="J903" t="str">
        <f t="shared" si="74"/>
        <v>Yes</v>
      </c>
      <c r="K903" t="e">
        <f>VLOOKUP(B903,'DOE Codes Lookups'!$A$3:$D$507,2,FALSE)</f>
        <v>#N/A</v>
      </c>
    </row>
    <row r="904" spans="1:11" ht="30" x14ac:dyDescent="0.25">
      <c r="A904">
        <v>903</v>
      </c>
      <c r="B904" s="71" t="s">
        <v>3139</v>
      </c>
      <c r="C904" s="55" t="str">
        <f t="shared" si="70"/>
        <v>(USINS005) Advanced Unmanned System Operations (AUSO) Ground</v>
      </c>
      <c r="D904" s="55" t="s">
        <v>3973</v>
      </c>
      <c r="E904" s="54" t="str">
        <f t="shared" si="71"/>
        <v>4</v>
      </c>
      <c r="F904">
        <v>903</v>
      </c>
      <c r="G904" s="67" t="s">
        <v>1275</v>
      </c>
      <c r="H904" t="str">
        <f t="shared" si="72"/>
        <v>Yes</v>
      </c>
      <c r="I904" t="str">
        <f t="shared" si="73"/>
        <v>No</v>
      </c>
      <c r="J904" t="str">
        <f t="shared" si="74"/>
        <v>Yes</v>
      </c>
      <c r="K904" t="e">
        <f>VLOOKUP(B904,'DOE Codes Lookups'!$A$3:$D$507,2,FALSE)</f>
        <v>#N/A</v>
      </c>
    </row>
    <row r="905" spans="1:11" ht="30" x14ac:dyDescent="0.25">
      <c r="A905">
        <v>904</v>
      </c>
      <c r="B905" s="71" t="s">
        <v>1276</v>
      </c>
      <c r="C905" s="55" t="str">
        <f t="shared" si="70"/>
        <v>(VMWRE004) VMware Certified Professional - Data Center Virtualization</v>
      </c>
      <c r="D905" s="55" t="s">
        <v>1277</v>
      </c>
      <c r="E905" s="54" t="str">
        <f t="shared" si="71"/>
        <v>2</v>
      </c>
      <c r="F905">
        <v>904</v>
      </c>
      <c r="G905" s="67" t="s">
        <v>1278</v>
      </c>
      <c r="H905" t="str">
        <f t="shared" si="72"/>
        <v>Yes</v>
      </c>
      <c r="I905" t="str">
        <f t="shared" si="73"/>
        <v>Yes</v>
      </c>
      <c r="J905" t="str">
        <f t="shared" si="74"/>
        <v>Yes</v>
      </c>
      <c r="K905" t="e">
        <f>VLOOKUP(B905,'DOE Codes Lookups'!$A$3:$D$507,2,FALSE)</f>
        <v>#N/A</v>
      </c>
    </row>
    <row r="906" spans="1:11" ht="30" x14ac:dyDescent="0.25">
      <c r="A906">
        <v>905</v>
      </c>
      <c r="B906" s="71" t="s">
        <v>3873</v>
      </c>
      <c r="C906" s="55" t="str">
        <f t="shared" si="70"/>
        <v>(VMWRE005) VMware Certified Associate - Data Center Virtualization</v>
      </c>
      <c r="D906" s="55" t="s">
        <v>3874</v>
      </c>
      <c r="E906" s="54" t="str">
        <f t="shared" si="71"/>
        <v>1</v>
      </c>
      <c r="F906">
        <v>905</v>
      </c>
      <c r="G906" s="67" t="s">
        <v>1278</v>
      </c>
      <c r="H906" t="str">
        <f t="shared" si="72"/>
        <v>No</v>
      </c>
      <c r="I906" t="str">
        <f t="shared" si="73"/>
        <v>No</v>
      </c>
      <c r="J906" t="str">
        <f t="shared" si="74"/>
        <v>No</v>
      </c>
      <c r="K906" t="e">
        <f>VLOOKUP(B906,'DOE Codes Lookups'!$A$3:$D$507,2,FALSE)</f>
        <v>#N/A</v>
      </c>
    </row>
    <row r="907" spans="1:11" ht="30" x14ac:dyDescent="0.25">
      <c r="A907">
        <v>906</v>
      </c>
      <c r="B907" s="71" t="s">
        <v>3481</v>
      </c>
      <c r="C907" s="55" t="str">
        <f t="shared" si="70"/>
        <v>(WCAOA001) Certified Window Treatment Consultant</v>
      </c>
      <c r="D907" s="55" t="s">
        <v>3482</v>
      </c>
      <c r="E907" s="54" t="str">
        <f t="shared" si="71"/>
        <v>1</v>
      </c>
      <c r="F907">
        <v>906</v>
      </c>
      <c r="G907" s="67" t="s">
        <v>4186</v>
      </c>
      <c r="H907" t="str">
        <f t="shared" si="72"/>
        <v>No</v>
      </c>
      <c r="I907" t="str">
        <f t="shared" si="73"/>
        <v>No</v>
      </c>
      <c r="J907" t="str">
        <f t="shared" si="74"/>
        <v>No</v>
      </c>
      <c r="K907" t="e">
        <f>VLOOKUP(B907,'DOE Codes Lookups'!$A$3:$D$507,2,FALSE)</f>
        <v>#N/A</v>
      </c>
    </row>
    <row r="908" spans="1:11" ht="30" x14ac:dyDescent="0.25">
      <c r="A908">
        <v>907</v>
      </c>
      <c r="B908" s="71" t="s">
        <v>3483</v>
      </c>
      <c r="C908" s="55" t="str">
        <f t="shared" si="70"/>
        <v>(WCAOA002) Certified Workroom Professional</v>
      </c>
      <c r="D908" s="55" t="s">
        <v>3484</v>
      </c>
      <c r="E908" s="54" t="str">
        <f t="shared" si="71"/>
        <v>1</v>
      </c>
      <c r="F908">
        <v>907</v>
      </c>
      <c r="G908" s="67" t="s">
        <v>4186</v>
      </c>
      <c r="H908" t="str">
        <f t="shared" si="72"/>
        <v>No</v>
      </c>
      <c r="I908" t="str">
        <f t="shared" si="73"/>
        <v>No</v>
      </c>
      <c r="J908" t="str">
        <f t="shared" si="74"/>
        <v>No</v>
      </c>
      <c r="K908" t="e">
        <f>VLOOKUP(B908,'DOE Codes Lookups'!$A$3:$D$507,2,FALSE)</f>
        <v>#N/A</v>
      </c>
    </row>
    <row r="909" spans="1:11" x14ac:dyDescent="0.25">
      <c r="C909" s="55"/>
      <c r="E909" s="54"/>
    </row>
    <row r="910" spans="1:11" x14ac:dyDescent="0.25">
      <c r="C910" s="55"/>
      <c r="E910" s="54"/>
    </row>
    <row r="911" spans="1:11" x14ac:dyDescent="0.25">
      <c r="C911" s="55"/>
      <c r="E911" s="54"/>
    </row>
  </sheetData>
  <autoFilter ref="A1:K911"/>
  <conditionalFormatting sqref="B1:B1048576">
    <cfRule type="duplicateValues" dxfId="3" priority="2"/>
  </conditionalFormatting>
  <conditionalFormatting sqref="B2:B539">
    <cfRule type="duplicateValues" dxfId="2" priority="1"/>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E908"/>
  <sheetViews>
    <sheetView workbookViewId="0">
      <selection activeCell="D2" sqref="D2:D908"/>
    </sheetView>
  </sheetViews>
  <sheetFormatPr defaultColWidth="9.140625" defaultRowHeight="15" x14ac:dyDescent="0.25"/>
  <cols>
    <col min="1" max="1" width="10.7109375" style="7" bestFit="1" customWidth="1"/>
    <col min="2" max="2" width="41.7109375" style="61" customWidth="1"/>
    <col min="3" max="3" width="40.140625" style="61" customWidth="1"/>
    <col min="4" max="4" width="41" style="61" customWidth="1"/>
    <col min="5" max="5" width="8.7109375" customWidth="1"/>
    <col min="6" max="16384" width="9.140625" style="7"/>
  </cols>
  <sheetData>
    <row r="1" spans="1:5" s="21" customFormat="1" x14ac:dyDescent="0.25">
      <c r="A1" s="20" t="s">
        <v>209</v>
      </c>
      <c r="B1" s="59" t="s">
        <v>25</v>
      </c>
      <c r="C1" s="59" t="s">
        <v>210</v>
      </c>
      <c r="D1" s="63" t="s">
        <v>21</v>
      </c>
    </row>
    <row r="2" spans="1:5" s="23" customFormat="1" ht="26.25" x14ac:dyDescent="0.25">
      <c r="A2" s="56" t="s">
        <v>3605</v>
      </c>
      <c r="B2" s="60" t="s">
        <v>3606</v>
      </c>
      <c r="C2" s="60" t="s">
        <v>4216</v>
      </c>
      <c r="D2" s="60" t="s">
        <v>4217</v>
      </c>
      <c r="E2"/>
    </row>
    <row r="3" spans="1:5" s="23" customFormat="1" ht="26.25" x14ac:dyDescent="0.25">
      <c r="A3" s="56" t="s">
        <v>3607</v>
      </c>
      <c r="B3" s="60" t="s">
        <v>3608</v>
      </c>
      <c r="C3" s="60" t="s">
        <v>4216</v>
      </c>
      <c r="D3" s="60" t="s">
        <v>4217</v>
      </c>
      <c r="E3"/>
    </row>
    <row r="4" spans="1:5" s="23" customFormat="1" ht="26.25" x14ac:dyDescent="0.25">
      <c r="A4" s="56" t="s">
        <v>3716</v>
      </c>
      <c r="B4" s="60" t="s">
        <v>3717</v>
      </c>
      <c r="C4" s="60" t="s">
        <v>4234</v>
      </c>
      <c r="D4" s="60" t="s">
        <v>4235</v>
      </c>
      <c r="E4"/>
    </row>
    <row r="5" spans="1:5" s="23" customFormat="1" ht="26.25" x14ac:dyDescent="0.25">
      <c r="A5" s="56" t="s">
        <v>211</v>
      </c>
      <c r="B5" s="60" t="s">
        <v>212</v>
      </c>
      <c r="C5" s="60" t="s">
        <v>213</v>
      </c>
      <c r="D5" s="60" t="s">
        <v>1295</v>
      </c>
      <c r="E5"/>
    </row>
    <row r="6" spans="1:5" s="23" customFormat="1" ht="25.5" x14ac:dyDescent="0.25">
      <c r="A6" s="27" t="s">
        <v>3141</v>
      </c>
      <c r="B6" s="27" t="s">
        <v>3142</v>
      </c>
      <c r="C6" s="27" t="s">
        <v>4007</v>
      </c>
      <c r="D6" s="27" t="s">
        <v>4008</v>
      </c>
      <c r="E6" s="22"/>
    </row>
    <row r="7" spans="1:5" s="23" customFormat="1" x14ac:dyDescent="0.25">
      <c r="A7" s="27" t="s">
        <v>214</v>
      </c>
      <c r="B7" s="27" t="s">
        <v>215</v>
      </c>
      <c r="C7" s="27" t="s">
        <v>216</v>
      </c>
      <c r="D7" s="27" t="s">
        <v>1296</v>
      </c>
      <c r="E7" s="22"/>
    </row>
    <row r="8" spans="1:5" s="23" customFormat="1" x14ac:dyDescent="0.25">
      <c r="A8" s="27" t="s">
        <v>217</v>
      </c>
      <c r="B8" s="27" t="s">
        <v>218</v>
      </c>
      <c r="C8" s="27" t="s">
        <v>216</v>
      </c>
      <c r="D8" s="27" t="s">
        <v>1296</v>
      </c>
      <c r="E8" s="22"/>
    </row>
    <row r="9" spans="1:5" s="23" customFormat="1" x14ac:dyDescent="0.25">
      <c r="A9" s="27" t="s">
        <v>219</v>
      </c>
      <c r="B9" s="27" t="s">
        <v>220</v>
      </c>
      <c r="C9" s="27" t="s">
        <v>216</v>
      </c>
      <c r="D9" s="27" t="s">
        <v>1296</v>
      </c>
      <c r="E9" s="22"/>
    </row>
    <row r="10" spans="1:5" s="23" customFormat="1" x14ac:dyDescent="0.25">
      <c r="A10" s="27" t="s">
        <v>3143</v>
      </c>
      <c r="B10" s="27" t="s">
        <v>3144</v>
      </c>
      <c r="C10" s="27" t="s">
        <v>216</v>
      </c>
      <c r="D10" s="27" t="s">
        <v>1296</v>
      </c>
      <c r="E10" s="22"/>
    </row>
    <row r="11" spans="1:5" s="23" customFormat="1" x14ac:dyDescent="0.25">
      <c r="A11" s="27" t="s">
        <v>221</v>
      </c>
      <c r="B11" s="27" t="s">
        <v>222</v>
      </c>
      <c r="C11" s="27" t="s">
        <v>216</v>
      </c>
      <c r="D11" s="27" t="s">
        <v>1296</v>
      </c>
      <c r="E11" s="22"/>
    </row>
    <row r="12" spans="1:5" s="23" customFormat="1" x14ac:dyDescent="0.25">
      <c r="A12" s="27" t="s">
        <v>223</v>
      </c>
      <c r="B12" s="27" t="s">
        <v>224</v>
      </c>
      <c r="C12" s="27" t="s">
        <v>216</v>
      </c>
      <c r="D12" s="27" t="s">
        <v>1296</v>
      </c>
      <c r="E12" s="22"/>
    </row>
    <row r="13" spans="1:5" s="23" customFormat="1" x14ac:dyDescent="0.25">
      <c r="A13" s="56" t="s">
        <v>225</v>
      </c>
      <c r="B13" s="60" t="s">
        <v>226</v>
      </c>
      <c r="C13" s="60" t="s">
        <v>216</v>
      </c>
      <c r="D13" s="60" t="s">
        <v>1296</v>
      </c>
      <c r="E13"/>
    </row>
    <row r="14" spans="1:5" s="23" customFormat="1" ht="26.25" x14ac:dyDescent="0.25">
      <c r="A14" s="56" t="s">
        <v>227</v>
      </c>
      <c r="B14" s="60" t="s">
        <v>228</v>
      </c>
      <c r="C14" s="60" t="s">
        <v>229</v>
      </c>
      <c r="D14" s="60" t="s">
        <v>1297</v>
      </c>
      <c r="E14"/>
    </row>
    <row r="15" spans="1:5" s="23" customFormat="1" ht="38.25" x14ac:dyDescent="0.25">
      <c r="A15" s="27" t="s">
        <v>230</v>
      </c>
      <c r="B15" s="27" t="s">
        <v>231</v>
      </c>
      <c r="C15" s="27" t="s">
        <v>232</v>
      </c>
      <c r="D15" s="27" t="s">
        <v>1298</v>
      </c>
      <c r="E15" s="22"/>
    </row>
    <row r="16" spans="1:5" s="23" customFormat="1" ht="25.5" x14ac:dyDescent="0.25">
      <c r="A16" s="27" t="s">
        <v>233</v>
      </c>
      <c r="B16" s="27" t="s">
        <v>234</v>
      </c>
      <c r="C16" s="27" t="s">
        <v>235</v>
      </c>
      <c r="D16" s="27" t="s">
        <v>1299</v>
      </c>
      <c r="E16" s="22"/>
    </row>
    <row r="17" spans="1:5" s="23" customFormat="1" x14ac:dyDescent="0.25">
      <c r="A17" s="27" t="s">
        <v>236</v>
      </c>
      <c r="B17" s="27" t="s">
        <v>237</v>
      </c>
      <c r="C17" s="27" t="s">
        <v>238</v>
      </c>
      <c r="D17" s="27" t="s">
        <v>1300</v>
      </c>
      <c r="E17" s="22"/>
    </row>
    <row r="18" spans="1:5" s="23" customFormat="1" x14ac:dyDescent="0.25">
      <c r="A18" s="27" t="s">
        <v>239</v>
      </c>
      <c r="B18" s="27" t="s">
        <v>240</v>
      </c>
      <c r="C18" s="27" t="s">
        <v>238</v>
      </c>
      <c r="D18" s="27" t="s">
        <v>1300</v>
      </c>
      <c r="E18" s="22"/>
    </row>
    <row r="19" spans="1:5" s="23" customFormat="1" x14ac:dyDescent="0.25">
      <c r="A19" s="27" t="s">
        <v>3145</v>
      </c>
      <c r="B19" s="27" t="s">
        <v>3146</v>
      </c>
      <c r="C19" s="27" t="s">
        <v>238</v>
      </c>
      <c r="D19" s="27" t="s">
        <v>1300</v>
      </c>
      <c r="E19" s="22"/>
    </row>
    <row r="20" spans="1:5" s="23" customFormat="1" x14ac:dyDescent="0.25">
      <c r="A20" s="56" t="s">
        <v>3147</v>
      </c>
      <c r="B20" s="60" t="s">
        <v>3148</v>
      </c>
      <c r="C20" s="60" t="s">
        <v>238</v>
      </c>
      <c r="D20" s="60" t="s">
        <v>1300</v>
      </c>
      <c r="E20"/>
    </row>
    <row r="21" spans="1:5" s="23" customFormat="1" x14ac:dyDescent="0.25">
      <c r="A21" s="56" t="s">
        <v>3549</v>
      </c>
      <c r="B21" s="60" t="s">
        <v>3550</v>
      </c>
      <c r="C21" s="60" t="s">
        <v>238</v>
      </c>
      <c r="D21" s="60" t="s">
        <v>1300</v>
      </c>
      <c r="E21"/>
    </row>
    <row r="22" spans="1:5" s="23" customFormat="1" x14ac:dyDescent="0.25">
      <c r="A22" s="56" t="s">
        <v>241</v>
      </c>
      <c r="B22" s="60" t="s">
        <v>242</v>
      </c>
      <c r="C22" s="60" t="s">
        <v>238</v>
      </c>
      <c r="D22" s="60" t="s">
        <v>1300</v>
      </c>
      <c r="E22"/>
    </row>
    <row r="23" spans="1:5" s="23" customFormat="1" x14ac:dyDescent="0.25">
      <c r="A23" s="27" t="s">
        <v>3149</v>
      </c>
      <c r="B23" s="27" t="s">
        <v>3150</v>
      </c>
      <c r="C23" s="27" t="s">
        <v>4009</v>
      </c>
      <c r="D23" s="27" t="s">
        <v>4010</v>
      </c>
      <c r="E23" s="22"/>
    </row>
    <row r="24" spans="1:5" s="23" customFormat="1" x14ac:dyDescent="0.25">
      <c r="A24" s="27" t="s">
        <v>243</v>
      </c>
      <c r="B24" s="27" t="s">
        <v>244</v>
      </c>
      <c r="C24" s="27" t="s">
        <v>245</v>
      </c>
      <c r="D24" s="27" t="s">
        <v>1301</v>
      </c>
      <c r="E24" s="22"/>
    </row>
    <row r="25" spans="1:5" s="23" customFormat="1" x14ac:dyDescent="0.25">
      <c r="A25" s="27" t="s">
        <v>3151</v>
      </c>
      <c r="B25" s="27" t="s">
        <v>3152</v>
      </c>
      <c r="C25" s="27" t="s">
        <v>245</v>
      </c>
      <c r="D25" s="27" t="s">
        <v>1301</v>
      </c>
      <c r="E25" s="22"/>
    </row>
    <row r="26" spans="1:5" s="23" customFormat="1" x14ac:dyDescent="0.25">
      <c r="A26" s="27" t="s">
        <v>246</v>
      </c>
      <c r="B26" s="27" t="s">
        <v>247</v>
      </c>
      <c r="C26" s="27" t="s">
        <v>245</v>
      </c>
      <c r="D26" s="27" t="s">
        <v>1301</v>
      </c>
      <c r="E26" s="22"/>
    </row>
    <row r="27" spans="1:5" s="23" customFormat="1" x14ac:dyDescent="0.25">
      <c r="A27" s="27" t="s">
        <v>248</v>
      </c>
      <c r="B27" s="27" t="s">
        <v>249</v>
      </c>
      <c r="C27" s="27" t="s">
        <v>245</v>
      </c>
      <c r="D27" s="27" t="s">
        <v>1301</v>
      </c>
      <c r="E27" s="22"/>
    </row>
    <row r="28" spans="1:5" s="23" customFormat="1" x14ac:dyDescent="0.25">
      <c r="A28" s="56" t="s">
        <v>250</v>
      </c>
      <c r="B28" s="60" t="s">
        <v>251</v>
      </c>
      <c r="C28" s="60" t="s">
        <v>245</v>
      </c>
      <c r="D28" s="60" t="s">
        <v>1301</v>
      </c>
      <c r="E28"/>
    </row>
    <row r="29" spans="1:5" s="23" customFormat="1" x14ac:dyDescent="0.25">
      <c r="A29" s="56" t="s">
        <v>252</v>
      </c>
      <c r="B29" s="60" t="s">
        <v>253</v>
      </c>
      <c r="C29" s="60" t="s">
        <v>245</v>
      </c>
      <c r="D29" s="60" t="s">
        <v>1301</v>
      </c>
      <c r="E29"/>
    </row>
    <row r="30" spans="1:5" s="23" customFormat="1" ht="25.5" x14ac:dyDescent="0.25">
      <c r="A30" s="27" t="s">
        <v>254</v>
      </c>
      <c r="B30" s="27" t="s">
        <v>255</v>
      </c>
      <c r="C30" s="27" t="s">
        <v>256</v>
      </c>
      <c r="D30" s="27" t="s">
        <v>1302</v>
      </c>
      <c r="E30" s="22"/>
    </row>
    <row r="31" spans="1:5" s="23" customFormat="1" x14ac:dyDescent="0.25">
      <c r="A31" s="56" t="s">
        <v>3720</v>
      </c>
      <c r="B31" s="60" t="s">
        <v>3721</v>
      </c>
      <c r="C31" s="60" t="s">
        <v>259</v>
      </c>
      <c r="D31" s="60" t="s">
        <v>1303</v>
      </c>
      <c r="E31"/>
    </row>
    <row r="32" spans="1:5" s="23" customFormat="1" x14ac:dyDescent="0.25">
      <c r="A32" s="56" t="s">
        <v>257</v>
      </c>
      <c r="B32" s="60" t="s">
        <v>258</v>
      </c>
      <c r="C32" s="60" t="s">
        <v>259</v>
      </c>
      <c r="D32" s="60" t="s">
        <v>1303</v>
      </c>
      <c r="E32"/>
    </row>
    <row r="33" spans="1:5" s="23" customFormat="1" x14ac:dyDescent="0.25">
      <c r="A33" s="27" t="s">
        <v>260</v>
      </c>
      <c r="B33" s="27" t="s">
        <v>261</v>
      </c>
      <c r="C33" s="27" t="s">
        <v>262</v>
      </c>
      <c r="D33" s="27" t="s">
        <v>1304</v>
      </c>
      <c r="E33" s="22"/>
    </row>
    <row r="34" spans="1:5" s="23" customFormat="1" x14ac:dyDescent="0.25">
      <c r="A34" s="56" t="s">
        <v>263</v>
      </c>
      <c r="B34" s="60" t="s">
        <v>264</v>
      </c>
      <c r="C34" s="60" t="s">
        <v>262</v>
      </c>
      <c r="D34" s="60" t="s">
        <v>1304</v>
      </c>
      <c r="E34"/>
    </row>
    <row r="35" spans="1:5" s="23" customFormat="1" x14ac:dyDescent="0.25">
      <c r="A35" s="27" t="s">
        <v>3153</v>
      </c>
      <c r="B35" s="27" t="s">
        <v>3154</v>
      </c>
      <c r="C35" s="27" t="s">
        <v>262</v>
      </c>
      <c r="D35" s="27" t="s">
        <v>1304</v>
      </c>
      <c r="E35" s="22"/>
    </row>
    <row r="36" spans="1:5" s="23" customFormat="1" x14ac:dyDescent="0.25">
      <c r="A36" s="56" t="s">
        <v>265</v>
      </c>
      <c r="B36" s="60" t="s">
        <v>266</v>
      </c>
      <c r="C36" s="60" t="s">
        <v>262</v>
      </c>
      <c r="D36" s="60" t="s">
        <v>1304</v>
      </c>
      <c r="E36"/>
    </row>
    <row r="37" spans="1:5" s="23" customFormat="1" ht="26.25" x14ac:dyDescent="0.25">
      <c r="A37" s="56" t="s">
        <v>3517</v>
      </c>
      <c r="B37" s="60" t="s">
        <v>3518</v>
      </c>
      <c r="C37" s="60" t="s">
        <v>262</v>
      </c>
      <c r="D37" s="60" t="s">
        <v>1304</v>
      </c>
      <c r="E37"/>
    </row>
    <row r="38" spans="1:5" s="23" customFormat="1" x14ac:dyDescent="0.25">
      <c r="A38" s="56" t="s">
        <v>267</v>
      </c>
      <c r="B38" s="60" t="s">
        <v>268</v>
      </c>
      <c r="C38" s="60" t="s">
        <v>262</v>
      </c>
      <c r="D38" s="60" t="s">
        <v>1304</v>
      </c>
      <c r="E38"/>
    </row>
    <row r="39" spans="1:5" s="23" customFormat="1" x14ac:dyDescent="0.25">
      <c r="A39" s="56" t="s">
        <v>269</v>
      </c>
      <c r="B39" s="60" t="s">
        <v>270</v>
      </c>
      <c r="C39" s="60" t="s">
        <v>262</v>
      </c>
      <c r="D39" s="60" t="s">
        <v>1304</v>
      </c>
      <c r="E39"/>
    </row>
    <row r="40" spans="1:5" s="23" customFormat="1" x14ac:dyDescent="0.25">
      <c r="A40" s="56" t="s">
        <v>271</v>
      </c>
      <c r="B40" s="60" t="s">
        <v>272</v>
      </c>
      <c r="C40" s="60" t="s">
        <v>262</v>
      </c>
      <c r="D40" s="60" t="s">
        <v>1304</v>
      </c>
      <c r="E40"/>
    </row>
    <row r="41" spans="1:5" s="23" customFormat="1" ht="26.25" x14ac:dyDescent="0.25">
      <c r="A41" s="56" t="s">
        <v>273</v>
      </c>
      <c r="B41" s="60" t="s">
        <v>274</v>
      </c>
      <c r="C41" s="60" t="s">
        <v>262</v>
      </c>
      <c r="D41" s="60" t="s">
        <v>1304</v>
      </c>
      <c r="E41"/>
    </row>
    <row r="42" spans="1:5" s="23" customFormat="1" x14ac:dyDescent="0.25">
      <c r="A42" s="56" t="s">
        <v>3811</v>
      </c>
      <c r="B42" s="60" t="s">
        <v>3812</v>
      </c>
      <c r="C42" s="60" t="s">
        <v>262</v>
      </c>
      <c r="D42" s="60" t="s">
        <v>1304</v>
      </c>
      <c r="E42"/>
    </row>
    <row r="43" spans="1:5" s="23" customFormat="1" x14ac:dyDescent="0.25">
      <c r="A43" s="56" t="s">
        <v>275</v>
      </c>
      <c r="B43" s="60" t="s">
        <v>276</v>
      </c>
      <c r="C43" s="60" t="s">
        <v>262</v>
      </c>
      <c r="D43" s="60" t="s">
        <v>1304</v>
      </c>
      <c r="E43"/>
    </row>
    <row r="44" spans="1:5" s="23" customFormat="1" x14ac:dyDescent="0.25">
      <c r="A44" s="56" t="s">
        <v>3929</v>
      </c>
      <c r="B44" s="60" t="s">
        <v>3930</v>
      </c>
      <c r="C44" s="60" t="s">
        <v>262</v>
      </c>
      <c r="D44" s="60" t="s">
        <v>1304</v>
      </c>
      <c r="E44"/>
    </row>
    <row r="45" spans="1:5" s="23" customFormat="1" x14ac:dyDescent="0.25">
      <c r="A45" s="56" t="s">
        <v>277</v>
      </c>
      <c r="B45" s="60" t="s">
        <v>278</v>
      </c>
      <c r="C45" s="60" t="s">
        <v>262</v>
      </c>
      <c r="D45" s="60" t="s">
        <v>1304</v>
      </c>
      <c r="E45"/>
    </row>
    <row r="46" spans="1:5" s="23" customFormat="1" ht="26.25" x14ac:dyDescent="0.25">
      <c r="A46" s="56" t="s">
        <v>3984</v>
      </c>
      <c r="B46" s="60" t="s">
        <v>3985</v>
      </c>
      <c r="C46" s="60" t="s">
        <v>262</v>
      </c>
      <c r="D46" s="60" t="s">
        <v>1304</v>
      </c>
      <c r="E46"/>
    </row>
    <row r="47" spans="1:5" s="23" customFormat="1" ht="26.25" x14ac:dyDescent="0.25">
      <c r="A47" s="56" t="s">
        <v>3986</v>
      </c>
      <c r="B47" s="60" t="s">
        <v>3987</v>
      </c>
      <c r="C47" s="60" t="s">
        <v>262</v>
      </c>
      <c r="D47" s="60" t="s">
        <v>1304</v>
      </c>
      <c r="E47"/>
    </row>
    <row r="48" spans="1:5" s="23" customFormat="1" ht="26.25" x14ac:dyDescent="0.25">
      <c r="A48" s="56" t="s">
        <v>280</v>
      </c>
      <c r="B48" s="60" t="s">
        <v>3485</v>
      </c>
      <c r="C48" s="60" t="s">
        <v>279</v>
      </c>
      <c r="D48" s="60" t="s">
        <v>1305</v>
      </c>
      <c r="E48"/>
    </row>
    <row r="49" spans="1:5" s="23" customFormat="1" ht="26.25" x14ac:dyDescent="0.25">
      <c r="A49" s="56" t="s">
        <v>281</v>
      </c>
      <c r="B49" s="60" t="s">
        <v>3486</v>
      </c>
      <c r="C49" s="60" t="s">
        <v>279</v>
      </c>
      <c r="D49" s="60" t="s">
        <v>1305</v>
      </c>
      <c r="E49"/>
    </row>
    <row r="50" spans="1:5" s="23" customFormat="1" ht="26.25" x14ac:dyDescent="0.25">
      <c r="A50" s="56" t="s">
        <v>282</v>
      </c>
      <c r="B50" s="60" t="s">
        <v>3735</v>
      </c>
      <c r="C50" s="60" t="s">
        <v>279</v>
      </c>
      <c r="D50" s="60" t="s">
        <v>1305</v>
      </c>
      <c r="E50"/>
    </row>
    <row r="51" spans="1:5" s="23" customFormat="1" x14ac:dyDescent="0.25">
      <c r="A51" s="56" t="s">
        <v>283</v>
      </c>
      <c r="B51" s="60" t="s">
        <v>3758</v>
      </c>
      <c r="C51" s="60" t="s">
        <v>279</v>
      </c>
      <c r="D51" s="60" t="s">
        <v>1305</v>
      </c>
      <c r="E51"/>
    </row>
    <row r="52" spans="1:5" s="23" customFormat="1" x14ac:dyDescent="0.25">
      <c r="A52" s="56" t="s">
        <v>284</v>
      </c>
      <c r="B52" s="60" t="s">
        <v>285</v>
      </c>
      <c r="C52" s="60" t="s">
        <v>279</v>
      </c>
      <c r="D52" s="60" t="s">
        <v>1305</v>
      </c>
      <c r="E52"/>
    </row>
    <row r="53" spans="1:5" s="23" customFormat="1" x14ac:dyDescent="0.25">
      <c r="A53" s="56" t="s">
        <v>286</v>
      </c>
      <c r="B53" s="60" t="s">
        <v>287</v>
      </c>
      <c r="C53" s="60" t="s">
        <v>279</v>
      </c>
      <c r="D53" s="60" t="s">
        <v>1305</v>
      </c>
      <c r="E53"/>
    </row>
    <row r="54" spans="1:5" s="23" customFormat="1" ht="39" x14ac:dyDescent="0.25">
      <c r="A54" s="56" t="s">
        <v>288</v>
      </c>
      <c r="B54" s="60" t="s">
        <v>3858</v>
      </c>
      <c r="C54" s="60" t="s">
        <v>279</v>
      </c>
      <c r="D54" s="60" t="s">
        <v>1305</v>
      </c>
      <c r="E54"/>
    </row>
    <row r="55" spans="1:5" s="23" customFormat="1" ht="39" x14ac:dyDescent="0.25">
      <c r="A55" s="56" t="s">
        <v>289</v>
      </c>
      <c r="B55" s="60" t="s">
        <v>3945</v>
      </c>
      <c r="C55" s="60" t="s">
        <v>279</v>
      </c>
      <c r="D55" s="60" t="s">
        <v>1305</v>
      </c>
      <c r="E55"/>
    </row>
    <row r="56" spans="1:5" s="23" customFormat="1" ht="39" x14ac:dyDescent="0.25">
      <c r="A56" s="56" t="s">
        <v>290</v>
      </c>
      <c r="B56" s="60" t="s">
        <v>3946</v>
      </c>
      <c r="C56" s="60" t="s">
        <v>279</v>
      </c>
      <c r="D56" s="60" t="s">
        <v>1305</v>
      </c>
      <c r="E56"/>
    </row>
    <row r="57" spans="1:5" s="23" customFormat="1" ht="39" x14ac:dyDescent="0.25">
      <c r="A57" s="56" t="s">
        <v>291</v>
      </c>
      <c r="B57" s="60" t="s">
        <v>3947</v>
      </c>
      <c r="C57" s="60" t="s">
        <v>279</v>
      </c>
      <c r="D57" s="60" t="s">
        <v>1305</v>
      </c>
      <c r="E57"/>
    </row>
    <row r="58" spans="1:5" s="23" customFormat="1" x14ac:dyDescent="0.25">
      <c r="A58" s="56" t="s">
        <v>3519</v>
      </c>
      <c r="B58" s="60" t="s">
        <v>3520</v>
      </c>
      <c r="C58" s="60" t="s">
        <v>4194</v>
      </c>
      <c r="D58" s="60" t="s">
        <v>4195</v>
      </c>
      <c r="E58"/>
    </row>
    <row r="59" spans="1:5" s="23" customFormat="1" ht="25.5" x14ac:dyDescent="0.25">
      <c r="A59" s="27" t="s">
        <v>292</v>
      </c>
      <c r="B59" s="27" t="s">
        <v>293</v>
      </c>
      <c r="C59" s="27" t="s">
        <v>294</v>
      </c>
      <c r="D59" s="27" t="s">
        <v>1306</v>
      </c>
      <c r="E59" s="22"/>
    </row>
    <row r="60" spans="1:5" s="23" customFormat="1" ht="26.25" x14ac:dyDescent="0.25">
      <c r="A60" s="56" t="s">
        <v>295</v>
      </c>
      <c r="B60" s="60" t="s">
        <v>296</v>
      </c>
      <c r="C60" s="60" t="s">
        <v>294</v>
      </c>
      <c r="D60" s="60" t="s">
        <v>1306</v>
      </c>
      <c r="E60"/>
    </row>
    <row r="61" spans="1:5" s="23" customFormat="1" x14ac:dyDescent="0.25">
      <c r="A61" s="27" t="s">
        <v>3155</v>
      </c>
      <c r="B61" s="27" t="s">
        <v>3156</v>
      </c>
      <c r="C61" s="27" t="s">
        <v>4011</v>
      </c>
      <c r="D61" s="27" t="s">
        <v>4012</v>
      </c>
      <c r="E61" s="22"/>
    </row>
    <row r="62" spans="1:5" s="23" customFormat="1" ht="25.5" x14ac:dyDescent="0.25">
      <c r="A62" s="27" t="s">
        <v>297</v>
      </c>
      <c r="B62" s="27" t="s">
        <v>298</v>
      </c>
      <c r="C62" s="27" t="s">
        <v>299</v>
      </c>
      <c r="D62" s="27" t="s">
        <v>1307</v>
      </c>
      <c r="E62" s="22"/>
    </row>
    <row r="63" spans="1:5" s="23" customFormat="1" ht="25.5" x14ac:dyDescent="0.25">
      <c r="A63" s="27" t="s">
        <v>300</v>
      </c>
      <c r="B63" s="27" t="s">
        <v>301</v>
      </c>
      <c r="C63" s="27" t="s">
        <v>302</v>
      </c>
      <c r="D63" s="27" t="s">
        <v>1308</v>
      </c>
      <c r="E63" s="22"/>
    </row>
    <row r="64" spans="1:5" s="23" customFormat="1" ht="25.5" x14ac:dyDescent="0.25">
      <c r="A64" s="27" t="s">
        <v>303</v>
      </c>
      <c r="B64" s="27" t="s">
        <v>304</v>
      </c>
      <c r="C64" s="27" t="s">
        <v>302</v>
      </c>
      <c r="D64" s="27" t="s">
        <v>1308</v>
      </c>
      <c r="E64" s="22"/>
    </row>
    <row r="65" spans="1:5" s="23" customFormat="1" ht="25.5" x14ac:dyDescent="0.25">
      <c r="A65" s="27" t="s">
        <v>305</v>
      </c>
      <c r="B65" s="27" t="s">
        <v>306</v>
      </c>
      <c r="C65" s="27" t="s">
        <v>302</v>
      </c>
      <c r="D65" s="27" t="s">
        <v>1308</v>
      </c>
      <c r="E65" s="22"/>
    </row>
    <row r="66" spans="1:5" s="23" customFormat="1" ht="25.5" x14ac:dyDescent="0.25">
      <c r="A66" s="27" t="s">
        <v>307</v>
      </c>
      <c r="B66" s="27" t="s">
        <v>308</v>
      </c>
      <c r="C66" s="27" t="s">
        <v>302</v>
      </c>
      <c r="D66" s="27" t="s">
        <v>1308</v>
      </c>
      <c r="E66" s="22"/>
    </row>
    <row r="67" spans="1:5" s="23" customFormat="1" ht="25.5" x14ac:dyDescent="0.25">
      <c r="A67" s="27" t="s">
        <v>3157</v>
      </c>
      <c r="B67" s="27" t="s">
        <v>3158</v>
      </c>
      <c r="C67" s="27" t="s">
        <v>302</v>
      </c>
      <c r="D67" s="27" t="s">
        <v>1308</v>
      </c>
      <c r="E67" s="22"/>
    </row>
    <row r="68" spans="1:5" s="23" customFormat="1" ht="25.5" x14ac:dyDescent="0.25">
      <c r="A68" s="27" t="s">
        <v>309</v>
      </c>
      <c r="B68" s="27" t="s">
        <v>310</v>
      </c>
      <c r="C68" s="27" t="s">
        <v>302</v>
      </c>
      <c r="D68" s="27" t="s">
        <v>1308</v>
      </c>
      <c r="E68" s="22"/>
    </row>
    <row r="69" spans="1:5" s="23" customFormat="1" ht="25.5" x14ac:dyDescent="0.25">
      <c r="A69" s="27" t="s">
        <v>311</v>
      </c>
      <c r="B69" s="27" t="s">
        <v>312</v>
      </c>
      <c r="C69" s="27" t="s">
        <v>302</v>
      </c>
      <c r="D69" s="27" t="s">
        <v>1308</v>
      </c>
      <c r="E69" s="22"/>
    </row>
    <row r="70" spans="1:5" s="23" customFormat="1" ht="26.25" x14ac:dyDescent="0.25">
      <c r="A70" s="56" t="s">
        <v>313</v>
      </c>
      <c r="B70" s="60" t="s">
        <v>314</v>
      </c>
      <c r="C70" s="60" t="s">
        <v>302</v>
      </c>
      <c r="D70" s="60" t="s">
        <v>1308</v>
      </c>
      <c r="E70"/>
    </row>
    <row r="71" spans="1:5" s="23" customFormat="1" ht="26.25" x14ac:dyDescent="0.25">
      <c r="A71" s="56" t="s">
        <v>315</v>
      </c>
      <c r="B71" s="60" t="s">
        <v>316</v>
      </c>
      <c r="C71" s="60" t="s">
        <v>302</v>
      </c>
      <c r="D71" s="60" t="s">
        <v>1308</v>
      </c>
      <c r="E71"/>
    </row>
    <row r="72" spans="1:5" s="23" customFormat="1" ht="26.25" x14ac:dyDescent="0.25">
      <c r="A72" s="56" t="s">
        <v>317</v>
      </c>
      <c r="B72" s="60" t="s">
        <v>318</v>
      </c>
      <c r="C72" s="60" t="s">
        <v>302</v>
      </c>
      <c r="D72" s="60" t="s">
        <v>1308</v>
      </c>
      <c r="E72"/>
    </row>
    <row r="73" spans="1:5" s="23" customFormat="1" ht="39" x14ac:dyDescent="0.25">
      <c r="A73" s="56" t="s">
        <v>319</v>
      </c>
      <c r="B73" s="60" t="s">
        <v>320</v>
      </c>
      <c r="C73" s="60" t="s">
        <v>302</v>
      </c>
      <c r="D73" s="60" t="s">
        <v>1308</v>
      </c>
      <c r="E73"/>
    </row>
    <row r="74" spans="1:5" s="23" customFormat="1" ht="26.25" x14ac:dyDescent="0.25">
      <c r="A74" s="56" t="s">
        <v>321</v>
      </c>
      <c r="B74" s="60" t="s">
        <v>322</v>
      </c>
      <c r="C74" s="60" t="s">
        <v>302</v>
      </c>
      <c r="D74" s="60" t="s">
        <v>1308</v>
      </c>
      <c r="E74"/>
    </row>
    <row r="75" spans="1:5" s="23" customFormat="1" ht="26.25" x14ac:dyDescent="0.25">
      <c r="A75" s="56" t="s">
        <v>323</v>
      </c>
      <c r="B75" s="60" t="s">
        <v>324</v>
      </c>
      <c r="C75" s="60" t="s">
        <v>302</v>
      </c>
      <c r="D75" s="60" t="s">
        <v>1308</v>
      </c>
      <c r="E75"/>
    </row>
    <row r="76" spans="1:5" s="23" customFormat="1" ht="26.25" x14ac:dyDescent="0.25">
      <c r="A76" s="56" t="s">
        <v>325</v>
      </c>
      <c r="B76" s="60" t="s">
        <v>326</v>
      </c>
      <c r="C76" s="60" t="s">
        <v>302</v>
      </c>
      <c r="D76" s="60" t="s">
        <v>1308</v>
      </c>
      <c r="E76"/>
    </row>
    <row r="77" spans="1:5" s="23" customFormat="1" ht="26.25" x14ac:dyDescent="0.25">
      <c r="A77" s="56" t="s">
        <v>327</v>
      </c>
      <c r="B77" s="60" t="s">
        <v>328</v>
      </c>
      <c r="C77" s="60" t="s">
        <v>302</v>
      </c>
      <c r="D77" s="60" t="s">
        <v>1308</v>
      </c>
      <c r="E77"/>
    </row>
    <row r="78" spans="1:5" s="23" customFormat="1" ht="25.5" x14ac:dyDescent="0.25">
      <c r="A78" s="27" t="s">
        <v>3159</v>
      </c>
      <c r="B78" s="27" t="s">
        <v>3160</v>
      </c>
      <c r="C78" s="27" t="s">
        <v>329</v>
      </c>
      <c r="D78" s="27" t="s">
        <v>1309</v>
      </c>
      <c r="E78" s="22"/>
    </row>
    <row r="79" spans="1:5" s="23" customFormat="1" ht="25.5" x14ac:dyDescent="0.25">
      <c r="A79" s="27" t="s">
        <v>3161</v>
      </c>
      <c r="B79" s="27" t="s">
        <v>3162</v>
      </c>
      <c r="C79" s="27" t="s">
        <v>329</v>
      </c>
      <c r="D79" s="27" t="s">
        <v>1309</v>
      </c>
      <c r="E79" s="22"/>
    </row>
    <row r="80" spans="1:5" s="23" customFormat="1" ht="26.25" x14ac:dyDescent="0.25">
      <c r="A80" s="56" t="s">
        <v>3490</v>
      </c>
      <c r="B80" s="60" t="s">
        <v>240</v>
      </c>
      <c r="C80" s="60" t="s">
        <v>329</v>
      </c>
      <c r="D80" s="60" t="s">
        <v>1309</v>
      </c>
      <c r="E80"/>
    </row>
    <row r="81" spans="1:5" s="23" customFormat="1" ht="26.25" x14ac:dyDescent="0.25">
      <c r="A81" s="56" t="s">
        <v>3541</v>
      </c>
      <c r="B81" s="60" t="s">
        <v>3542</v>
      </c>
      <c r="C81" s="60" t="s">
        <v>329</v>
      </c>
      <c r="D81" s="60" t="s">
        <v>1309</v>
      </c>
      <c r="E81"/>
    </row>
    <row r="82" spans="1:5" s="23" customFormat="1" ht="26.25" x14ac:dyDescent="0.25">
      <c r="A82" s="56" t="s">
        <v>3543</v>
      </c>
      <c r="B82" s="60" t="s">
        <v>3544</v>
      </c>
      <c r="C82" s="60" t="s">
        <v>329</v>
      </c>
      <c r="D82" s="60" t="s">
        <v>1309</v>
      </c>
      <c r="E82"/>
    </row>
    <row r="83" spans="1:5" s="23" customFormat="1" ht="26.25" x14ac:dyDescent="0.25">
      <c r="A83" s="56" t="s">
        <v>3545</v>
      </c>
      <c r="B83" s="60" t="s">
        <v>3546</v>
      </c>
      <c r="C83" s="60" t="s">
        <v>329</v>
      </c>
      <c r="D83" s="60" t="s">
        <v>1309</v>
      </c>
      <c r="E83"/>
    </row>
    <row r="84" spans="1:5" s="23" customFormat="1" ht="26.25" x14ac:dyDescent="0.25">
      <c r="A84" s="56" t="s">
        <v>3722</v>
      </c>
      <c r="B84" s="60" t="s">
        <v>3723</v>
      </c>
      <c r="C84" s="60" t="s">
        <v>329</v>
      </c>
      <c r="D84" s="60" t="s">
        <v>1309</v>
      </c>
      <c r="E84"/>
    </row>
    <row r="85" spans="1:5" s="23" customFormat="1" ht="26.25" x14ac:dyDescent="0.25">
      <c r="A85" s="56" t="s">
        <v>3726</v>
      </c>
      <c r="B85" s="60" t="s">
        <v>3727</v>
      </c>
      <c r="C85" s="60" t="s">
        <v>329</v>
      </c>
      <c r="D85" s="60" t="s">
        <v>1309</v>
      </c>
      <c r="E85"/>
    </row>
    <row r="86" spans="1:5" s="23" customFormat="1" ht="26.25" x14ac:dyDescent="0.25">
      <c r="A86" s="56" t="s">
        <v>3754</v>
      </c>
      <c r="B86" s="60" t="s">
        <v>3755</v>
      </c>
      <c r="C86" s="60" t="s">
        <v>329</v>
      </c>
      <c r="D86" s="60" t="s">
        <v>1309</v>
      </c>
      <c r="E86"/>
    </row>
    <row r="87" spans="1:5" s="23" customFormat="1" ht="26.25" x14ac:dyDescent="0.25">
      <c r="A87" s="56" t="s">
        <v>330</v>
      </c>
      <c r="B87" s="60" t="s">
        <v>331</v>
      </c>
      <c r="C87" s="60" t="s">
        <v>329</v>
      </c>
      <c r="D87" s="60" t="s">
        <v>1309</v>
      </c>
      <c r="E87"/>
    </row>
    <row r="88" spans="1:5" s="23" customFormat="1" x14ac:dyDescent="0.25">
      <c r="A88" s="27" t="s">
        <v>332</v>
      </c>
      <c r="B88" s="27" t="s">
        <v>333</v>
      </c>
      <c r="C88" s="27" t="s">
        <v>334</v>
      </c>
      <c r="D88" s="27" t="s">
        <v>1310</v>
      </c>
      <c r="E88" s="22"/>
    </row>
    <row r="89" spans="1:5" s="23" customFormat="1" x14ac:dyDescent="0.25">
      <c r="A89" s="27" t="s">
        <v>335</v>
      </c>
      <c r="B89" s="27" t="s">
        <v>3163</v>
      </c>
      <c r="C89" s="27" t="s">
        <v>336</v>
      </c>
      <c r="D89" s="27" t="s">
        <v>1311</v>
      </c>
      <c r="E89" s="22"/>
    </row>
    <row r="90" spans="1:5" s="23" customFormat="1" x14ac:dyDescent="0.25">
      <c r="A90" s="27" t="s">
        <v>337</v>
      </c>
      <c r="B90" s="27" t="s">
        <v>338</v>
      </c>
      <c r="C90" s="27" t="s">
        <v>336</v>
      </c>
      <c r="D90" s="27" t="s">
        <v>1311</v>
      </c>
      <c r="E90" s="22"/>
    </row>
    <row r="91" spans="1:5" s="23" customFormat="1" x14ac:dyDescent="0.25">
      <c r="A91" s="56" t="s">
        <v>339</v>
      </c>
      <c r="B91" s="60" t="s">
        <v>340</v>
      </c>
      <c r="C91" s="60" t="s">
        <v>341</v>
      </c>
      <c r="D91" s="60" t="s">
        <v>1312</v>
      </c>
      <c r="E91"/>
    </row>
    <row r="92" spans="1:5" s="23" customFormat="1" x14ac:dyDescent="0.25">
      <c r="A92" s="56" t="s">
        <v>342</v>
      </c>
      <c r="B92" s="60" t="s">
        <v>343</v>
      </c>
      <c r="C92" s="60" t="s">
        <v>341</v>
      </c>
      <c r="D92" s="60" t="s">
        <v>1312</v>
      </c>
      <c r="E92"/>
    </row>
    <row r="93" spans="1:5" s="23" customFormat="1" x14ac:dyDescent="0.25">
      <c r="A93" s="56" t="s">
        <v>3121</v>
      </c>
      <c r="B93" s="60" t="s">
        <v>3956</v>
      </c>
      <c r="C93" s="60" t="s">
        <v>341</v>
      </c>
      <c r="D93" s="60" t="s">
        <v>1312</v>
      </c>
      <c r="E93"/>
    </row>
    <row r="94" spans="1:5" s="23" customFormat="1" ht="25.5" x14ac:dyDescent="0.25">
      <c r="A94" s="27" t="s">
        <v>3164</v>
      </c>
      <c r="B94" s="27" t="s">
        <v>3165</v>
      </c>
      <c r="C94" s="27" t="s">
        <v>4013</v>
      </c>
      <c r="D94" s="27" t="s">
        <v>4014</v>
      </c>
      <c r="E94" s="22"/>
    </row>
    <row r="95" spans="1:5" s="23" customFormat="1" x14ac:dyDescent="0.25">
      <c r="A95" s="27" t="s">
        <v>3166</v>
      </c>
      <c r="B95" s="27" t="s">
        <v>3167</v>
      </c>
      <c r="C95" s="27" t="s">
        <v>4013</v>
      </c>
      <c r="D95" s="27" t="s">
        <v>4014</v>
      </c>
      <c r="E95" s="22"/>
    </row>
    <row r="96" spans="1:5" s="23" customFormat="1" ht="26.25" x14ac:dyDescent="0.25">
      <c r="A96" s="56" t="s">
        <v>344</v>
      </c>
      <c r="B96" s="60" t="s">
        <v>345</v>
      </c>
      <c r="C96" s="60" t="s">
        <v>346</v>
      </c>
      <c r="D96" s="60" t="s">
        <v>1313</v>
      </c>
      <c r="E96"/>
    </row>
    <row r="97" spans="1:5" s="23" customFormat="1" x14ac:dyDescent="0.25">
      <c r="A97" s="27" t="s">
        <v>3168</v>
      </c>
      <c r="B97" s="27" t="s">
        <v>3169</v>
      </c>
      <c r="C97" s="27" t="s">
        <v>4015</v>
      </c>
      <c r="D97" s="27" t="s">
        <v>4016</v>
      </c>
      <c r="E97" s="22"/>
    </row>
    <row r="98" spans="1:5" s="23" customFormat="1" x14ac:dyDescent="0.25">
      <c r="A98" s="27" t="s">
        <v>3170</v>
      </c>
      <c r="B98" s="27" t="s">
        <v>3171</v>
      </c>
      <c r="C98" s="27" t="s">
        <v>4015</v>
      </c>
      <c r="D98" s="27" t="s">
        <v>4016</v>
      </c>
      <c r="E98" s="22"/>
    </row>
    <row r="99" spans="1:5" s="23" customFormat="1" x14ac:dyDescent="0.25">
      <c r="A99" s="56" t="s">
        <v>3871</v>
      </c>
      <c r="B99" s="60" t="s">
        <v>3872</v>
      </c>
      <c r="C99" s="60" t="s">
        <v>4266</v>
      </c>
      <c r="D99" s="60" t="s">
        <v>4267</v>
      </c>
      <c r="E99"/>
    </row>
    <row r="100" spans="1:5" s="23" customFormat="1" x14ac:dyDescent="0.25">
      <c r="A100" s="56" t="s">
        <v>347</v>
      </c>
      <c r="B100" s="60" t="s">
        <v>348</v>
      </c>
      <c r="C100" s="60" t="s">
        <v>349</v>
      </c>
      <c r="D100" s="60" t="s">
        <v>1314</v>
      </c>
      <c r="E100"/>
    </row>
    <row r="101" spans="1:5" s="23" customFormat="1" x14ac:dyDescent="0.25">
      <c r="A101" s="56" t="s">
        <v>350</v>
      </c>
      <c r="B101" s="60" t="s">
        <v>351</v>
      </c>
      <c r="C101" s="60" t="s">
        <v>349</v>
      </c>
      <c r="D101" s="60" t="s">
        <v>1314</v>
      </c>
      <c r="E101"/>
    </row>
    <row r="102" spans="1:5" s="23" customFormat="1" x14ac:dyDescent="0.25">
      <c r="A102" s="56" t="s">
        <v>352</v>
      </c>
      <c r="B102" s="60" t="s">
        <v>353</v>
      </c>
      <c r="C102" s="60" t="s">
        <v>349</v>
      </c>
      <c r="D102" s="60" t="s">
        <v>1314</v>
      </c>
      <c r="E102"/>
    </row>
    <row r="103" spans="1:5" s="23" customFormat="1" x14ac:dyDescent="0.25">
      <c r="A103" s="56" t="s">
        <v>354</v>
      </c>
      <c r="B103" s="60" t="s">
        <v>355</v>
      </c>
      <c r="C103" s="60" t="s">
        <v>349</v>
      </c>
      <c r="D103" s="60" t="s">
        <v>1314</v>
      </c>
      <c r="E103"/>
    </row>
    <row r="104" spans="1:5" s="23" customFormat="1" x14ac:dyDescent="0.25">
      <c r="A104" s="27" t="s">
        <v>3172</v>
      </c>
      <c r="B104" s="27" t="s">
        <v>3173</v>
      </c>
      <c r="C104" s="27" t="s">
        <v>358</v>
      </c>
      <c r="D104" s="27" t="s">
        <v>1315</v>
      </c>
      <c r="E104" s="22"/>
    </row>
    <row r="105" spans="1:5" s="23" customFormat="1" x14ac:dyDescent="0.25">
      <c r="A105" s="56" t="s">
        <v>356</v>
      </c>
      <c r="B105" s="60" t="s">
        <v>357</v>
      </c>
      <c r="C105" s="60" t="s">
        <v>358</v>
      </c>
      <c r="D105" s="27" t="s">
        <v>1315</v>
      </c>
      <c r="E105"/>
    </row>
    <row r="106" spans="1:5" s="23" customFormat="1" x14ac:dyDescent="0.25">
      <c r="A106" s="56" t="s">
        <v>359</v>
      </c>
      <c r="B106" s="60" t="s">
        <v>360</v>
      </c>
      <c r="C106" s="60" t="s">
        <v>358</v>
      </c>
      <c r="D106" s="27" t="s">
        <v>1315</v>
      </c>
      <c r="E106"/>
    </row>
    <row r="107" spans="1:5" s="23" customFormat="1" x14ac:dyDescent="0.25">
      <c r="A107" s="56" t="s">
        <v>361</v>
      </c>
      <c r="B107" s="60" t="s">
        <v>362</v>
      </c>
      <c r="C107" s="60" t="s">
        <v>358</v>
      </c>
      <c r="D107" s="27" t="s">
        <v>1315</v>
      </c>
      <c r="E107"/>
    </row>
    <row r="108" spans="1:5" s="23" customFormat="1" x14ac:dyDescent="0.25">
      <c r="A108" s="56" t="s">
        <v>363</v>
      </c>
      <c r="B108" s="60" t="s">
        <v>364</v>
      </c>
      <c r="C108" s="60" t="s">
        <v>358</v>
      </c>
      <c r="D108" s="60" t="s">
        <v>1315</v>
      </c>
      <c r="E108"/>
    </row>
    <row r="109" spans="1:5" s="23" customFormat="1" x14ac:dyDescent="0.25">
      <c r="A109" s="27" t="s">
        <v>3174</v>
      </c>
      <c r="B109" s="27" t="s">
        <v>3175</v>
      </c>
      <c r="C109" s="27" t="s">
        <v>4017</v>
      </c>
      <c r="D109" s="27" t="s">
        <v>4018</v>
      </c>
      <c r="E109" s="22"/>
    </row>
    <row r="110" spans="1:5" s="23" customFormat="1" x14ac:dyDescent="0.25">
      <c r="A110" s="56" t="s">
        <v>3948</v>
      </c>
      <c r="B110" s="60" t="s">
        <v>3949</v>
      </c>
      <c r="C110" s="60" t="s">
        <v>4277</v>
      </c>
      <c r="D110" s="60" t="s">
        <v>4278</v>
      </c>
      <c r="E110"/>
    </row>
    <row r="111" spans="1:5" s="23" customFormat="1" x14ac:dyDescent="0.25">
      <c r="A111" s="27" t="s">
        <v>365</v>
      </c>
      <c r="B111" s="27" t="s">
        <v>366</v>
      </c>
      <c r="C111" s="27" t="s">
        <v>367</v>
      </c>
      <c r="D111" s="27" t="s">
        <v>1316</v>
      </c>
      <c r="E111" s="22"/>
    </row>
    <row r="112" spans="1:5" s="23" customFormat="1" x14ac:dyDescent="0.25">
      <c r="A112" s="27" t="s">
        <v>3176</v>
      </c>
      <c r="B112" s="27" t="s">
        <v>3177</v>
      </c>
      <c r="C112" s="27" t="s">
        <v>367</v>
      </c>
      <c r="D112" s="27" t="s">
        <v>1316</v>
      </c>
      <c r="E112" s="22"/>
    </row>
    <row r="113" spans="1:5" s="23" customFormat="1" x14ac:dyDescent="0.25">
      <c r="A113" s="27" t="s">
        <v>368</v>
      </c>
      <c r="B113" s="27" t="s">
        <v>369</v>
      </c>
      <c r="C113" s="27" t="s">
        <v>370</v>
      </c>
      <c r="D113" s="27" t="s">
        <v>1317</v>
      </c>
      <c r="E113" s="22"/>
    </row>
    <row r="114" spans="1:5" s="23" customFormat="1" x14ac:dyDescent="0.25">
      <c r="A114" s="27" t="s">
        <v>371</v>
      </c>
      <c r="B114" s="27" t="s">
        <v>372</v>
      </c>
      <c r="C114" s="27" t="s">
        <v>370</v>
      </c>
      <c r="D114" s="27" t="s">
        <v>1317</v>
      </c>
      <c r="E114" s="22"/>
    </row>
    <row r="115" spans="1:5" s="23" customFormat="1" ht="25.5" x14ac:dyDescent="0.25">
      <c r="A115" s="27" t="s">
        <v>373</v>
      </c>
      <c r="B115" s="27" t="s">
        <v>374</v>
      </c>
      <c r="C115" s="27" t="s">
        <v>370</v>
      </c>
      <c r="D115" s="27" t="s">
        <v>1317</v>
      </c>
      <c r="E115" s="22"/>
    </row>
    <row r="116" spans="1:5" s="23" customFormat="1" x14ac:dyDescent="0.25">
      <c r="A116" s="56" t="s">
        <v>375</v>
      </c>
      <c r="B116" s="60" t="s">
        <v>376</v>
      </c>
      <c r="C116" s="60" t="s">
        <v>370</v>
      </c>
      <c r="D116" s="60" t="s">
        <v>1317</v>
      </c>
      <c r="E116"/>
    </row>
    <row r="117" spans="1:5" s="23" customFormat="1" x14ac:dyDescent="0.25">
      <c r="A117" s="56" t="s">
        <v>377</v>
      </c>
      <c r="B117" s="60" t="s">
        <v>378</v>
      </c>
      <c r="C117" s="60" t="s">
        <v>370</v>
      </c>
      <c r="D117" s="60" t="s">
        <v>1317</v>
      </c>
      <c r="E117"/>
    </row>
    <row r="118" spans="1:5" s="23" customFormat="1" x14ac:dyDescent="0.25">
      <c r="A118" s="56" t="s">
        <v>379</v>
      </c>
      <c r="B118" s="60" t="s">
        <v>380</v>
      </c>
      <c r="C118" s="60" t="s">
        <v>370</v>
      </c>
      <c r="D118" s="60" t="s">
        <v>1317</v>
      </c>
      <c r="E118"/>
    </row>
    <row r="119" spans="1:5" s="23" customFormat="1" x14ac:dyDescent="0.25">
      <c r="A119" s="27" t="s">
        <v>381</v>
      </c>
      <c r="B119" s="27" t="s">
        <v>382</v>
      </c>
      <c r="C119" s="27" t="s">
        <v>383</v>
      </c>
      <c r="D119" s="27" t="s">
        <v>1318</v>
      </c>
      <c r="E119" s="22"/>
    </row>
    <row r="120" spans="1:5" s="23" customFormat="1" x14ac:dyDescent="0.25">
      <c r="A120" s="27" t="s">
        <v>384</v>
      </c>
      <c r="B120" s="27" t="s">
        <v>385</v>
      </c>
      <c r="C120" s="27" t="s">
        <v>383</v>
      </c>
      <c r="D120" s="27" t="s">
        <v>1318</v>
      </c>
      <c r="E120" s="22"/>
    </row>
    <row r="121" spans="1:5" s="23" customFormat="1" x14ac:dyDescent="0.25">
      <c r="A121" s="27" t="s">
        <v>3178</v>
      </c>
      <c r="B121" s="27" t="s">
        <v>3179</v>
      </c>
      <c r="C121" s="27" t="s">
        <v>383</v>
      </c>
      <c r="D121" s="27" t="s">
        <v>1318</v>
      </c>
      <c r="E121" s="22"/>
    </row>
    <row r="122" spans="1:5" s="23" customFormat="1" x14ac:dyDescent="0.25">
      <c r="A122" s="56" t="s">
        <v>3856</v>
      </c>
      <c r="B122" s="60" t="s">
        <v>3857</v>
      </c>
      <c r="C122" s="60" t="s">
        <v>383</v>
      </c>
      <c r="D122" s="60" t="s">
        <v>1318</v>
      </c>
      <c r="E122"/>
    </row>
    <row r="123" spans="1:5" s="23" customFormat="1" x14ac:dyDescent="0.25">
      <c r="A123" s="56" t="s">
        <v>3122</v>
      </c>
      <c r="B123" s="60" t="s">
        <v>3957</v>
      </c>
      <c r="C123" s="60" t="s">
        <v>383</v>
      </c>
      <c r="D123" s="60" t="s">
        <v>1318</v>
      </c>
      <c r="E123"/>
    </row>
    <row r="124" spans="1:5" s="23" customFormat="1" x14ac:dyDescent="0.25">
      <c r="A124" s="27" t="s">
        <v>386</v>
      </c>
      <c r="B124" s="27" t="s">
        <v>387</v>
      </c>
      <c r="C124" s="27" t="s">
        <v>388</v>
      </c>
      <c r="D124" s="27" t="s">
        <v>1319</v>
      </c>
      <c r="E124" s="22"/>
    </row>
    <row r="125" spans="1:5" s="23" customFormat="1" x14ac:dyDescent="0.25">
      <c r="A125" s="56" t="s">
        <v>3581</v>
      </c>
      <c r="B125" s="60" t="s">
        <v>3582</v>
      </c>
      <c r="C125" s="60" t="s">
        <v>388</v>
      </c>
      <c r="D125" s="60" t="s">
        <v>1319</v>
      </c>
      <c r="E125"/>
    </row>
    <row r="126" spans="1:5" s="23" customFormat="1" x14ac:dyDescent="0.25">
      <c r="A126" s="56" t="s">
        <v>3583</v>
      </c>
      <c r="B126" s="60" t="s">
        <v>3584</v>
      </c>
      <c r="C126" s="60" t="s">
        <v>388</v>
      </c>
      <c r="D126" s="60" t="s">
        <v>1319</v>
      </c>
      <c r="E126"/>
    </row>
    <row r="127" spans="1:5" s="23" customFormat="1" x14ac:dyDescent="0.25">
      <c r="A127" s="56" t="s">
        <v>3585</v>
      </c>
      <c r="B127" s="60" t="s">
        <v>3586</v>
      </c>
      <c r="C127" s="60" t="s">
        <v>388</v>
      </c>
      <c r="D127" s="60" t="s">
        <v>1319</v>
      </c>
      <c r="E127"/>
    </row>
    <row r="128" spans="1:5" s="23" customFormat="1" x14ac:dyDescent="0.25">
      <c r="A128" s="56" t="s">
        <v>3587</v>
      </c>
      <c r="B128" s="60" t="s">
        <v>3588</v>
      </c>
      <c r="C128" s="60" t="s">
        <v>388</v>
      </c>
      <c r="D128" s="60" t="s">
        <v>1319</v>
      </c>
      <c r="E128"/>
    </row>
    <row r="129" spans="1:5" s="23" customFormat="1" x14ac:dyDescent="0.25">
      <c r="A129" s="56" t="s">
        <v>389</v>
      </c>
      <c r="B129" s="60" t="s">
        <v>390</v>
      </c>
      <c r="C129" s="60" t="s">
        <v>388</v>
      </c>
      <c r="D129" s="60" t="s">
        <v>1319</v>
      </c>
      <c r="E129"/>
    </row>
    <row r="130" spans="1:5" s="23" customFormat="1" x14ac:dyDescent="0.25">
      <c r="A130" s="56" t="s">
        <v>3589</v>
      </c>
      <c r="B130" s="60" t="s">
        <v>3590</v>
      </c>
      <c r="C130" s="60" t="s">
        <v>388</v>
      </c>
      <c r="D130" s="60" t="s">
        <v>1319</v>
      </c>
      <c r="E130"/>
    </row>
    <row r="131" spans="1:5" s="23" customFormat="1" x14ac:dyDescent="0.25">
      <c r="A131" s="56" t="s">
        <v>3591</v>
      </c>
      <c r="B131" s="60" t="s">
        <v>3592</v>
      </c>
      <c r="C131" s="60" t="s">
        <v>388</v>
      </c>
      <c r="D131" s="60" t="s">
        <v>1319</v>
      </c>
      <c r="E131"/>
    </row>
    <row r="132" spans="1:5" s="23" customFormat="1" x14ac:dyDescent="0.25">
      <c r="A132" s="56" t="s">
        <v>3593</v>
      </c>
      <c r="B132" s="60" t="s">
        <v>3594</v>
      </c>
      <c r="C132" s="60" t="s">
        <v>388</v>
      </c>
      <c r="D132" s="60" t="s">
        <v>1319</v>
      </c>
      <c r="E132"/>
    </row>
    <row r="133" spans="1:5" x14ac:dyDescent="0.25">
      <c r="A133" s="7" t="s">
        <v>3595</v>
      </c>
      <c r="B133" s="61" t="s">
        <v>3596</v>
      </c>
      <c r="C133" s="61" t="s">
        <v>388</v>
      </c>
      <c r="D133" s="61" t="s">
        <v>1319</v>
      </c>
    </row>
    <row r="134" spans="1:5" x14ac:dyDescent="0.25">
      <c r="A134" s="7" t="s">
        <v>391</v>
      </c>
      <c r="B134" s="61" t="s">
        <v>392</v>
      </c>
      <c r="C134" s="61" t="s">
        <v>388</v>
      </c>
      <c r="D134" s="61" t="s">
        <v>1319</v>
      </c>
    </row>
    <row r="135" spans="1:5" x14ac:dyDescent="0.25">
      <c r="A135" s="7" t="s">
        <v>393</v>
      </c>
      <c r="B135" s="61" t="s">
        <v>394</v>
      </c>
      <c r="C135" s="61" t="s">
        <v>388</v>
      </c>
      <c r="D135" s="61" t="s">
        <v>1319</v>
      </c>
    </row>
    <row r="136" spans="1:5" x14ac:dyDescent="0.25">
      <c r="A136" s="7" t="s">
        <v>3597</v>
      </c>
      <c r="B136" s="61" t="s">
        <v>3598</v>
      </c>
      <c r="C136" s="61" t="s">
        <v>388</v>
      </c>
      <c r="D136" s="61" t="s">
        <v>1319</v>
      </c>
    </row>
    <row r="137" spans="1:5" x14ac:dyDescent="0.25">
      <c r="A137" s="7" t="s">
        <v>3875</v>
      </c>
      <c r="B137" s="61" t="s">
        <v>3876</v>
      </c>
      <c r="C137" s="61" t="s">
        <v>388</v>
      </c>
      <c r="D137" s="61" t="s">
        <v>1319</v>
      </c>
    </row>
    <row r="138" spans="1:5" x14ac:dyDescent="0.2">
      <c r="A138" s="38" t="s">
        <v>3180</v>
      </c>
      <c r="B138" s="38" t="s">
        <v>3181</v>
      </c>
      <c r="C138" s="38" t="s">
        <v>4019</v>
      </c>
      <c r="D138" s="38" t="s">
        <v>4020</v>
      </c>
      <c r="E138" s="22"/>
    </row>
    <row r="139" spans="1:5" x14ac:dyDescent="0.2">
      <c r="A139" s="38" t="s">
        <v>3182</v>
      </c>
      <c r="B139" s="38" t="s">
        <v>3183</v>
      </c>
      <c r="C139" s="38" t="s">
        <v>397</v>
      </c>
      <c r="D139" s="38" t="s">
        <v>1320</v>
      </c>
      <c r="E139" s="22"/>
    </row>
    <row r="140" spans="1:5" x14ac:dyDescent="0.2">
      <c r="A140" s="38" t="s">
        <v>395</v>
      </c>
      <c r="B140" s="38" t="s">
        <v>396</v>
      </c>
      <c r="C140" s="38" t="s">
        <v>397</v>
      </c>
      <c r="D140" s="38" t="s">
        <v>1320</v>
      </c>
      <c r="E140" s="22"/>
    </row>
    <row r="141" spans="1:5" x14ac:dyDescent="0.2">
      <c r="A141" s="38" t="s">
        <v>3184</v>
      </c>
      <c r="B141" s="38" t="s">
        <v>3185</v>
      </c>
      <c r="C141" s="38" t="s">
        <v>4021</v>
      </c>
      <c r="D141" s="38" t="s">
        <v>1321</v>
      </c>
      <c r="E141" s="22"/>
    </row>
    <row r="142" spans="1:5" ht="26.25" x14ac:dyDescent="0.25">
      <c r="A142" s="7" t="s">
        <v>398</v>
      </c>
      <c r="B142" s="61" t="s">
        <v>399</v>
      </c>
      <c r="C142" s="61" t="s">
        <v>4021</v>
      </c>
      <c r="D142" s="61" t="s">
        <v>1321</v>
      </c>
    </row>
    <row r="143" spans="1:5" x14ac:dyDescent="0.25">
      <c r="A143" s="7" t="s">
        <v>3539</v>
      </c>
      <c r="B143" s="61" t="s">
        <v>3540</v>
      </c>
      <c r="C143" s="61" t="s">
        <v>4198</v>
      </c>
      <c r="D143" s="61" t="s">
        <v>4199</v>
      </c>
    </row>
    <row r="144" spans="1:5" ht="25.5" x14ac:dyDescent="0.2">
      <c r="A144" s="38" t="s">
        <v>3186</v>
      </c>
      <c r="B144" s="38" t="s">
        <v>3187</v>
      </c>
      <c r="C144" s="38" t="s">
        <v>4022</v>
      </c>
      <c r="D144" s="38" t="s">
        <v>4023</v>
      </c>
      <c r="E144" s="22"/>
    </row>
    <row r="145" spans="1:5" ht="26.25" x14ac:dyDescent="0.25">
      <c r="A145" s="7" t="s">
        <v>401</v>
      </c>
      <c r="B145" s="61" t="s">
        <v>402</v>
      </c>
      <c r="C145" s="61" t="s">
        <v>400</v>
      </c>
      <c r="D145" s="61" t="s">
        <v>1322</v>
      </c>
    </row>
    <row r="146" spans="1:5" x14ac:dyDescent="0.25">
      <c r="A146" s="7" t="s">
        <v>3488</v>
      </c>
      <c r="B146" s="61" t="s">
        <v>3489</v>
      </c>
      <c r="C146" s="61" t="s">
        <v>403</v>
      </c>
      <c r="D146" s="61" t="s">
        <v>1323</v>
      </c>
    </row>
    <row r="147" spans="1:5" x14ac:dyDescent="0.25">
      <c r="A147" s="7" t="s">
        <v>404</v>
      </c>
      <c r="B147" s="61" t="s">
        <v>405</v>
      </c>
      <c r="C147" s="61" t="s">
        <v>403</v>
      </c>
      <c r="D147" s="61" t="s">
        <v>1323</v>
      </c>
    </row>
    <row r="148" spans="1:5" ht="26.25" x14ac:dyDescent="0.25">
      <c r="A148" s="7" t="s">
        <v>406</v>
      </c>
      <c r="B148" s="61" t="s">
        <v>407</v>
      </c>
      <c r="C148" s="61" t="s">
        <v>403</v>
      </c>
      <c r="D148" s="61" t="s">
        <v>1323</v>
      </c>
    </row>
    <row r="149" spans="1:5" x14ac:dyDescent="0.2">
      <c r="A149" s="38" t="s">
        <v>408</v>
      </c>
      <c r="B149" s="38" t="s">
        <v>409</v>
      </c>
      <c r="C149" s="38" t="s">
        <v>410</v>
      </c>
      <c r="D149" s="38" t="s">
        <v>1324</v>
      </c>
      <c r="E149" s="22"/>
    </row>
    <row r="150" spans="1:5" x14ac:dyDescent="0.2">
      <c r="A150" s="38" t="s">
        <v>3188</v>
      </c>
      <c r="B150" s="38" t="s">
        <v>3189</v>
      </c>
      <c r="C150" s="38" t="s">
        <v>4024</v>
      </c>
      <c r="D150" s="38" t="s">
        <v>4025</v>
      </c>
      <c r="E150" s="22"/>
    </row>
    <row r="151" spans="1:5" ht="25.5" x14ac:dyDescent="0.2">
      <c r="A151" s="38" t="s">
        <v>411</v>
      </c>
      <c r="B151" s="38" t="s">
        <v>412</v>
      </c>
      <c r="C151" s="38" t="s">
        <v>413</v>
      </c>
      <c r="D151" s="38" t="s">
        <v>1325</v>
      </c>
      <c r="E151" s="22"/>
    </row>
    <row r="152" spans="1:5" ht="25.5" x14ac:dyDescent="0.2">
      <c r="A152" s="38" t="s">
        <v>414</v>
      </c>
      <c r="B152" s="38" t="s">
        <v>415</v>
      </c>
      <c r="C152" s="38" t="s">
        <v>413</v>
      </c>
      <c r="D152" s="38" t="s">
        <v>1325</v>
      </c>
      <c r="E152" s="22"/>
    </row>
    <row r="153" spans="1:5" ht="25.5" x14ac:dyDescent="0.2">
      <c r="A153" s="38" t="s">
        <v>416</v>
      </c>
      <c r="B153" s="38" t="s">
        <v>417</v>
      </c>
      <c r="C153" s="38" t="s">
        <v>413</v>
      </c>
      <c r="D153" s="38" t="s">
        <v>1325</v>
      </c>
      <c r="E153" s="22"/>
    </row>
    <row r="154" spans="1:5" ht="26.25" x14ac:dyDescent="0.25">
      <c r="A154" s="7" t="s">
        <v>3651</v>
      </c>
      <c r="B154" s="61" t="s">
        <v>3652</v>
      </c>
      <c r="C154" s="61" t="s">
        <v>4218</v>
      </c>
      <c r="D154" s="61" t="s">
        <v>4219</v>
      </c>
    </row>
    <row r="155" spans="1:5" ht="25.5" x14ac:dyDescent="0.2">
      <c r="A155" s="38" t="s">
        <v>3190</v>
      </c>
      <c r="B155" s="38" t="s">
        <v>3191</v>
      </c>
      <c r="C155" s="38" t="s">
        <v>4026</v>
      </c>
      <c r="D155" s="38" t="s">
        <v>4027</v>
      </c>
      <c r="E155" s="22"/>
    </row>
    <row r="156" spans="1:5" x14ac:dyDescent="0.25">
      <c r="A156" s="7" t="s">
        <v>3663</v>
      </c>
      <c r="B156" s="61" t="s">
        <v>3664</v>
      </c>
      <c r="C156" s="61" t="s">
        <v>4224</v>
      </c>
      <c r="D156" s="61" t="s">
        <v>4225</v>
      </c>
    </row>
    <row r="157" spans="1:5" ht="26.25" x14ac:dyDescent="0.25">
      <c r="A157" s="7" t="s">
        <v>3515</v>
      </c>
      <c r="B157" s="61" t="s">
        <v>3516</v>
      </c>
      <c r="C157" s="61" t="s">
        <v>4192</v>
      </c>
      <c r="D157" s="61" t="s">
        <v>4193</v>
      </c>
    </row>
    <row r="158" spans="1:5" ht="26.25" x14ac:dyDescent="0.25">
      <c r="A158" s="7" t="s">
        <v>3625</v>
      </c>
      <c r="B158" s="61" t="s">
        <v>3626</v>
      </c>
      <c r="C158" s="61" t="s">
        <v>4192</v>
      </c>
      <c r="D158" s="61" t="s">
        <v>4193</v>
      </c>
    </row>
    <row r="159" spans="1:5" ht="26.25" x14ac:dyDescent="0.25">
      <c r="A159" s="7" t="s">
        <v>3627</v>
      </c>
      <c r="B159" s="61" t="s">
        <v>3628</v>
      </c>
      <c r="C159" s="61" t="s">
        <v>4192</v>
      </c>
      <c r="D159" s="61" t="s">
        <v>4193</v>
      </c>
    </row>
    <row r="160" spans="1:5" ht="26.25" x14ac:dyDescent="0.25">
      <c r="A160" s="7" t="s">
        <v>3629</v>
      </c>
      <c r="B160" s="61" t="s">
        <v>3630</v>
      </c>
      <c r="C160" s="61" t="s">
        <v>4192</v>
      </c>
      <c r="D160" s="61" t="s">
        <v>4193</v>
      </c>
    </row>
    <row r="161" spans="1:5" ht="26.25" x14ac:dyDescent="0.25">
      <c r="A161" s="7" t="s">
        <v>3631</v>
      </c>
      <c r="B161" s="61" t="s">
        <v>3632</v>
      </c>
      <c r="C161" s="61" t="s">
        <v>4192</v>
      </c>
      <c r="D161" s="61" t="s">
        <v>4193</v>
      </c>
    </row>
    <row r="162" spans="1:5" ht="26.25" x14ac:dyDescent="0.25">
      <c r="A162" s="7" t="s">
        <v>3633</v>
      </c>
      <c r="B162" s="61" t="s">
        <v>3634</v>
      </c>
      <c r="C162" s="61" t="s">
        <v>4192</v>
      </c>
      <c r="D162" s="61" t="s">
        <v>4193</v>
      </c>
    </row>
    <row r="163" spans="1:5" ht="26.25" x14ac:dyDescent="0.25">
      <c r="A163" s="7" t="s">
        <v>3635</v>
      </c>
      <c r="B163" s="61" t="s">
        <v>3636</v>
      </c>
      <c r="C163" s="61" t="s">
        <v>4192</v>
      </c>
      <c r="D163" s="61" t="s">
        <v>4193</v>
      </c>
    </row>
    <row r="164" spans="1:5" ht="26.25" x14ac:dyDescent="0.25">
      <c r="A164" s="7" t="s">
        <v>3637</v>
      </c>
      <c r="B164" s="61" t="s">
        <v>3638</v>
      </c>
      <c r="C164" s="61" t="s">
        <v>4192</v>
      </c>
      <c r="D164" s="61" t="s">
        <v>4193</v>
      </c>
    </row>
    <row r="165" spans="1:5" ht="26.25" x14ac:dyDescent="0.25">
      <c r="A165" s="7" t="s">
        <v>3639</v>
      </c>
      <c r="B165" s="61" t="s">
        <v>3640</v>
      </c>
      <c r="C165" s="61" t="s">
        <v>4192</v>
      </c>
      <c r="D165" s="61" t="s">
        <v>4193</v>
      </c>
    </row>
    <row r="166" spans="1:5" ht="26.25" x14ac:dyDescent="0.25">
      <c r="A166" s="7" t="s">
        <v>3641</v>
      </c>
      <c r="B166" s="61" t="s">
        <v>3642</v>
      </c>
      <c r="C166" s="61" t="s">
        <v>4192</v>
      </c>
      <c r="D166" s="61" t="s">
        <v>4193</v>
      </c>
    </row>
    <row r="167" spans="1:5" ht="26.25" x14ac:dyDescent="0.25">
      <c r="A167" s="7" t="s">
        <v>3643</v>
      </c>
      <c r="B167" s="61" t="s">
        <v>3644</v>
      </c>
      <c r="C167" s="61" t="s">
        <v>4192</v>
      </c>
      <c r="D167" s="61" t="s">
        <v>4193</v>
      </c>
    </row>
    <row r="168" spans="1:5" ht="26.25" x14ac:dyDescent="0.25">
      <c r="A168" s="7" t="s">
        <v>3645</v>
      </c>
      <c r="B168" s="61" t="s">
        <v>3646</v>
      </c>
      <c r="C168" s="61" t="s">
        <v>4192</v>
      </c>
      <c r="D168" s="61" t="s">
        <v>4193</v>
      </c>
    </row>
    <row r="169" spans="1:5" x14ac:dyDescent="0.2">
      <c r="A169" s="38" t="s">
        <v>3192</v>
      </c>
      <c r="B169" s="38" t="s">
        <v>1175</v>
      </c>
      <c r="C169" s="38" t="s">
        <v>4028</v>
      </c>
      <c r="D169" s="38" t="s">
        <v>4029</v>
      </c>
      <c r="E169" s="22"/>
    </row>
    <row r="170" spans="1:5" x14ac:dyDescent="0.2">
      <c r="A170" s="38" t="s">
        <v>3193</v>
      </c>
      <c r="B170" s="38" t="s">
        <v>3194</v>
      </c>
      <c r="C170" s="38" t="s">
        <v>4030</v>
      </c>
      <c r="D170" s="38" t="s">
        <v>4031</v>
      </c>
      <c r="E170" s="22"/>
    </row>
    <row r="171" spans="1:5" x14ac:dyDescent="0.25">
      <c r="A171" s="7" t="s">
        <v>3736</v>
      </c>
      <c r="B171" s="61" t="s">
        <v>3737</v>
      </c>
      <c r="C171" s="61" t="s">
        <v>4240</v>
      </c>
      <c r="D171" s="61" t="s">
        <v>4241</v>
      </c>
    </row>
    <row r="172" spans="1:5" x14ac:dyDescent="0.25">
      <c r="A172" s="7" t="s">
        <v>3943</v>
      </c>
      <c r="B172" s="61" t="s">
        <v>3944</v>
      </c>
      <c r="C172" s="61" t="s">
        <v>4240</v>
      </c>
      <c r="D172" s="61" t="s">
        <v>4241</v>
      </c>
    </row>
    <row r="173" spans="1:5" x14ac:dyDescent="0.2">
      <c r="A173" s="38" t="s">
        <v>3195</v>
      </c>
      <c r="B173" s="38" t="s">
        <v>3196</v>
      </c>
      <c r="C173" s="38" t="s">
        <v>420</v>
      </c>
      <c r="D173" s="38" t="s">
        <v>1326</v>
      </c>
      <c r="E173" s="22"/>
    </row>
    <row r="174" spans="1:5" x14ac:dyDescent="0.25">
      <c r="A174" s="7" t="s">
        <v>418</v>
      </c>
      <c r="B174" s="61" t="s">
        <v>419</v>
      </c>
      <c r="C174" s="61" t="s">
        <v>420</v>
      </c>
      <c r="D174" s="61" t="s">
        <v>1326</v>
      </c>
    </row>
    <row r="175" spans="1:5" x14ac:dyDescent="0.25">
      <c r="A175" s="7" t="s">
        <v>421</v>
      </c>
      <c r="B175" s="61" t="s">
        <v>422</v>
      </c>
      <c r="C175" s="61" t="s">
        <v>420</v>
      </c>
      <c r="D175" s="61" t="s">
        <v>1326</v>
      </c>
    </row>
    <row r="176" spans="1:5" x14ac:dyDescent="0.25">
      <c r="A176" s="7" t="s">
        <v>423</v>
      </c>
      <c r="B176" s="61" t="s">
        <v>424</v>
      </c>
      <c r="C176" s="61" t="s">
        <v>420</v>
      </c>
      <c r="D176" s="61" t="s">
        <v>1326</v>
      </c>
    </row>
    <row r="177" spans="1:5" ht="26.25" x14ac:dyDescent="0.25">
      <c r="A177" s="7" t="s">
        <v>425</v>
      </c>
      <c r="B177" s="61" t="s">
        <v>426</v>
      </c>
      <c r="C177" s="61" t="s">
        <v>420</v>
      </c>
      <c r="D177" s="61" t="s">
        <v>1326</v>
      </c>
    </row>
    <row r="178" spans="1:5" x14ac:dyDescent="0.25">
      <c r="A178" s="7" t="s">
        <v>427</v>
      </c>
      <c r="B178" s="61" t="s">
        <v>428</v>
      </c>
      <c r="C178" s="61" t="s">
        <v>420</v>
      </c>
      <c r="D178" s="61" t="s">
        <v>1326</v>
      </c>
    </row>
    <row r="179" spans="1:5" x14ac:dyDescent="0.25">
      <c r="A179" s="7" t="s">
        <v>429</v>
      </c>
      <c r="B179" s="61" t="s">
        <v>430</v>
      </c>
      <c r="C179" s="61" t="s">
        <v>420</v>
      </c>
      <c r="D179" s="61" t="s">
        <v>1326</v>
      </c>
    </row>
    <row r="180" spans="1:5" ht="26.25" x14ac:dyDescent="0.25">
      <c r="A180" s="7" t="s">
        <v>431</v>
      </c>
      <c r="B180" s="61" t="s">
        <v>432</v>
      </c>
      <c r="C180" s="61" t="s">
        <v>420</v>
      </c>
      <c r="D180" s="61" t="s">
        <v>1326</v>
      </c>
    </row>
    <row r="181" spans="1:5" ht="26.25" x14ac:dyDescent="0.25">
      <c r="A181" s="7" t="s">
        <v>433</v>
      </c>
      <c r="B181" s="61" t="s">
        <v>434</v>
      </c>
      <c r="C181" s="61" t="s">
        <v>420</v>
      </c>
      <c r="D181" s="61" t="s">
        <v>1326</v>
      </c>
    </row>
    <row r="182" spans="1:5" x14ac:dyDescent="0.25">
      <c r="A182" s="7" t="s">
        <v>435</v>
      </c>
      <c r="B182" s="61" t="s">
        <v>436</v>
      </c>
      <c r="C182" s="61" t="s">
        <v>420</v>
      </c>
      <c r="D182" s="61" t="s">
        <v>1326</v>
      </c>
    </row>
    <row r="183" spans="1:5" x14ac:dyDescent="0.25">
      <c r="A183" s="7" t="s">
        <v>437</v>
      </c>
      <c r="B183" s="61" t="s">
        <v>438</v>
      </c>
      <c r="C183" s="61" t="s">
        <v>420</v>
      </c>
      <c r="D183" s="61" t="s">
        <v>1326</v>
      </c>
    </row>
    <row r="184" spans="1:5" ht="25.5" x14ac:dyDescent="0.2">
      <c r="A184" s="38" t="s">
        <v>3197</v>
      </c>
      <c r="B184" s="38" t="s">
        <v>3198</v>
      </c>
      <c r="C184" s="38" t="s">
        <v>4032</v>
      </c>
      <c r="D184" s="38" t="s">
        <v>4033</v>
      </c>
      <c r="E184" s="22"/>
    </row>
    <row r="185" spans="1:5" x14ac:dyDescent="0.25">
      <c r="A185" s="7" t="s">
        <v>3950</v>
      </c>
      <c r="B185" s="61" t="s">
        <v>3951</v>
      </c>
      <c r="C185" s="61" t="s">
        <v>4279</v>
      </c>
      <c r="D185" s="61" t="s">
        <v>4280</v>
      </c>
    </row>
    <row r="186" spans="1:5" ht="25.5" x14ac:dyDescent="0.2">
      <c r="A186" s="38" t="s">
        <v>3199</v>
      </c>
      <c r="B186" s="38" t="s">
        <v>3200</v>
      </c>
      <c r="C186" s="38" t="s">
        <v>4034</v>
      </c>
      <c r="D186" s="38" t="s">
        <v>4035</v>
      </c>
      <c r="E186" s="22"/>
    </row>
    <row r="187" spans="1:5" ht="26.25" x14ac:dyDescent="0.25">
      <c r="A187" s="57" t="s">
        <v>439</v>
      </c>
      <c r="B187" s="62" t="s">
        <v>440</v>
      </c>
      <c r="C187" s="62" t="s">
        <v>441</v>
      </c>
      <c r="D187" s="62" t="s">
        <v>1327</v>
      </c>
    </row>
    <row r="188" spans="1:5" ht="26.25" x14ac:dyDescent="0.25">
      <c r="A188" s="7" t="s">
        <v>3491</v>
      </c>
      <c r="B188" s="61" t="s">
        <v>3492</v>
      </c>
      <c r="C188" s="61" t="s">
        <v>4188</v>
      </c>
      <c r="D188" s="61" t="s">
        <v>4189</v>
      </c>
    </row>
    <row r="189" spans="1:5" x14ac:dyDescent="0.25">
      <c r="A189" s="7" t="s">
        <v>3750</v>
      </c>
      <c r="B189" s="61" t="s">
        <v>3751</v>
      </c>
      <c r="C189" s="61" t="s">
        <v>4248</v>
      </c>
      <c r="D189" s="61" t="s">
        <v>4249</v>
      </c>
    </row>
    <row r="190" spans="1:5" x14ac:dyDescent="0.25">
      <c r="A190" s="7" t="s">
        <v>3649</v>
      </c>
      <c r="B190" s="61" t="s">
        <v>3650</v>
      </c>
      <c r="C190" s="61" t="s">
        <v>444</v>
      </c>
      <c r="D190" s="61" t="s">
        <v>1328</v>
      </c>
    </row>
    <row r="191" spans="1:5" x14ac:dyDescent="0.25">
      <c r="A191" s="7" t="s">
        <v>442</v>
      </c>
      <c r="B191" s="61" t="s">
        <v>443</v>
      </c>
      <c r="C191" s="61" t="s">
        <v>444</v>
      </c>
      <c r="D191" s="61" t="s">
        <v>1328</v>
      </c>
    </row>
    <row r="192" spans="1:5" x14ac:dyDescent="0.2">
      <c r="A192" s="38" t="s">
        <v>445</v>
      </c>
      <c r="B192" s="38" t="s">
        <v>446</v>
      </c>
      <c r="C192" s="38" t="s">
        <v>447</v>
      </c>
      <c r="D192" s="38" t="s">
        <v>1329</v>
      </c>
      <c r="E192" s="22"/>
    </row>
    <row r="193" spans="1:5" ht="26.25" x14ac:dyDescent="0.25">
      <c r="A193" s="7" t="s">
        <v>3547</v>
      </c>
      <c r="B193" s="61" t="s">
        <v>3548</v>
      </c>
      <c r="C193" s="61" t="s">
        <v>4200</v>
      </c>
      <c r="D193" s="61" t="s">
        <v>4201</v>
      </c>
    </row>
    <row r="194" spans="1:5" ht="25.5" x14ac:dyDescent="0.2">
      <c r="A194" s="38" t="s">
        <v>3201</v>
      </c>
      <c r="B194" s="38" t="s">
        <v>3202</v>
      </c>
      <c r="C194" s="38" t="s">
        <v>4036</v>
      </c>
      <c r="D194" s="38" t="s">
        <v>4037</v>
      </c>
      <c r="E194" s="22"/>
    </row>
    <row r="195" spans="1:5" ht="25.5" x14ac:dyDescent="0.2">
      <c r="A195" s="38" t="s">
        <v>3203</v>
      </c>
      <c r="B195" s="38" t="s">
        <v>3204</v>
      </c>
      <c r="C195" s="38" t="s">
        <v>4036</v>
      </c>
      <c r="D195" s="38" t="s">
        <v>4037</v>
      </c>
      <c r="E195" s="22"/>
    </row>
    <row r="196" spans="1:5" x14ac:dyDescent="0.2">
      <c r="A196" s="38" t="s">
        <v>3205</v>
      </c>
      <c r="B196" s="38" t="s">
        <v>3206</v>
      </c>
      <c r="C196" s="38" t="s">
        <v>4038</v>
      </c>
      <c r="D196" s="38" t="s">
        <v>4039</v>
      </c>
      <c r="E196" s="22"/>
    </row>
    <row r="197" spans="1:5" x14ac:dyDescent="0.2">
      <c r="A197" s="38" t="s">
        <v>3207</v>
      </c>
      <c r="B197" s="38" t="s">
        <v>3208</v>
      </c>
      <c r="C197" s="38" t="s">
        <v>4040</v>
      </c>
      <c r="D197" s="38" t="s">
        <v>4041</v>
      </c>
      <c r="E197" s="22"/>
    </row>
    <row r="198" spans="1:5" x14ac:dyDescent="0.2">
      <c r="A198" s="38" t="s">
        <v>3209</v>
      </c>
      <c r="B198" s="38" t="s">
        <v>3210</v>
      </c>
      <c r="C198" s="38" t="s">
        <v>4040</v>
      </c>
      <c r="D198" s="38" t="s">
        <v>4041</v>
      </c>
      <c r="E198" s="22"/>
    </row>
    <row r="199" spans="1:5" x14ac:dyDescent="0.2">
      <c r="A199" s="38" t="s">
        <v>3211</v>
      </c>
      <c r="B199" s="38" t="s">
        <v>3212</v>
      </c>
      <c r="C199" s="38" t="s">
        <v>450</v>
      </c>
      <c r="D199" s="38" t="s">
        <v>1330</v>
      </c>
      <c r="E199" s="22"/>
    </row>
    <row r="200" spans="1:5" x14ac:dyDescent="0.2">
      <c r="A200" s="38" t="s">
        <v>448</v>
      </c>
      <c r="B200" s="38" t="s">
        <v>449</v>
      </c>
      <c r="C200" s="38" t="s">
        <v>450</v>
      </c>
      <c r="D200" s="38" t="s">
        <v>1330</v>
      </c>
      <c r="E200" s="22"/>
    </row>
    <row r="201" spans="1:5" x14ac:dyDescent="0.2">
      <c r="A201" s="38" t="s">
        <v>451</v>
      </c>
      <c r="B201" s="38" t="s">
        <v>452</v>
      </c>
      <c r="C201" s="38" t="s">
        <v>450</v>
      </c>
      <c r="D201" s="38" t="s">
        <v>1330</v>
      </c>
      <c r="E201" s="22"/>
    </row>
    <row r="202" spans="1:5" x14ac:dyDescent="0.2">
      <c r="A202" s="38" t="s">
        <v>453</v>
      </c>
      <c r="B202" s="38" t="s">
        <v>454</v>
      </c>
      <c r="C202" s="38" t="s">
        <v>450</v>
      </c>
      <c r="D202" s="38" t="s">
        <v>1330</v>
      </c>
      <c r="E202" s="22"/>
    </row>
    <row r="203" spans="1:5" x14ac:dyDescent="0.2">
      <c r="A203" s="38" t="s">
        <v>455</v>
      </c>
      <c r="B203" s="38" t="s">
        <v>456</v>
      </c>
      <c r="C203" s="38" t="s">
        <v>457</v>
      </c>
      <c r="D203" s="38" t="s">
        <v>1331</v>
      </c>
      <c r="E203" s="22"/>
    </row>
    <row r="204" spans="1:5" x14ac:dyDescent="0.2">
      <c r="A204" s="38" t="s">
        <v>458</v>
      </c>
      <c r="B204" s="38" t="s">
        <v>459</v>
      </c>
      <c r="C204" s="38" t="s">
        <v>457</v>
      </c>
      <c r="D204" s="38" t="s">
        <v>1331</v>
      </c>
      <c r="E204" s="22"/>
    </row>
    <row r="205" spans="1:5" ht="25.5" x14ac:dyDescent="0.2">
      <c r="A205" s="38" t="s">
        <v>3213</v>
      </c>
      <c r="B205" s="38" t="s">
        <v>3214</v>
      </c>
      <c r="C205" s="38" t="s">
        <v>4042</v>
      </c>
      <c r="D205" s="38" t="s">
        <v>4043</v>
      </c>
      <c r="E205" s="22"/>
    </row>
    <row r="206" spans="1:5" ht="26.25" x14ac:dyDescent="0.25">
      <c r="A206" s="7" t="s">
        <v>460</v>
      </c>
      <c r="B206" s="61" t="s">
        <v>461</v>
      </c>
      <c r="C206" s="61" t="s">
        <v>462</v>
      </c>
      <c r="D206" s="61" t="s">
        <v>1332</v>
      </c>
    </row>
    <row r="207" spans="1:5" x14ac:dyDescent="0.25">
      <c r="A207" s="7" t="s">
        <v>3885</v>
      </c>
      <c r="B207" s="61" t="s">
        <v>3886</v>
      </c>
      <c r="C207" s="61" t="s">
        <v>4270</v>
      </c>
      <c r="D207" s="61" t="s">
        <v>4271</v>
      </c>
    </row>
    <row r="208" spans="1:5" x14ac:dyDescent="0.25">
      <c r="A208" s="7" t="s">
        <v>3887</v>
      </c>
      <c r="B208" s="61" t="s">
        <v>3888</v>
      </c>
      <c r="C208" s="61" t="s">
        <v>4270</v>
      </c>
      <c r="D208" s="61" t="s">
        <v>4271</v>
      </c>
    </row>
    <row r="209" spans="1:5" x14ac:dyDescent="0.25">
      <c r="A209" s="7" t="s">
        <v>3889</v>
      </c>
      <c r="B209" s="61" t="s">
        <v>3890</v>
      </c>
      <c r="C209" s="61" t="s">
        <v>4270</v>
      </c>
      <c r="D209" s="61" t="s">
        <v>4271</v>
      </c>
    </row>
    <row r="210" spans="1:5" x14ac:dyDescent="0.25">
      <c r="A210" s="7" t="s">
        <v>3891</v>
      </c>
      <c r="B210" s="61" t="s">
        <v>3892</v>
      </c>
      <c r="C210" s="61" t="s">
        <v>4270</v>
      </c>
      <c r="D210" s="61" t="s">
        <v>4271</v>
      </c>
    </row>
    <row r="211" spans="1:5" x14ac:dyDescent="0.25">
      <c r="A211" s="7" t="s">
        <v>464</v>
      </c>
      <c r="B211" s="61" t="s">
        <v>465</v>
      </c>
      <c r="C211" s="61" t="s">
        <v>466</v>
      </c>
      <c r="D211" s="61" t="s">
        <v>1333</v>
      </c>
    </row>
    <row r="212" spans="1:5" ht="25.5" x14ac:dyDescent="0.2">
      <c r="A212" s="38" t="s">
        <v>3215</v>
      </c>
      <c r="B212" s="38" t="s">
        <v>3216</v>
      </c>
      <c r="C212" s="38" t="s">
        <v>4044</v>
      </c>
      <c r="D212" s="38" t="s">
        <v>4045</v>
      </c>
      <c r="E212" s="22"/>
    </row>
    <row r="213" spans="1:5" ht="26.25" x14ac:dyDescent="0.25">
      <c r="A213" s="7" t="s">
        <v>467</v>
      </c>
      <c r="B213" s="61" t="s">
        <v>468</v>
      </c>
      <c r="C213" s="61" t="s">
        <v>469</v>
      </c>
      <c r="D213" s="61" t="s">
        <v>1334</v>
      </c>
    </row>
    <row r="214" spans="1:5" x14ac:dyDescent="0.25">
      <c r="A214" s="7" t="s">
        <v>470</v>
      </c>
      <c r="B214" s="61" t="s">
        <v>471</v>
      </c>
      <c r="C214" s="61" t="s">
        <v>472</v>
      </c>
      <c r="D214" s="61" t="s">
        <v>1335</v>
      </c>
    </row>
    <row r="215" spans="1:5" x14ac:dyDescent="0.25">
      <c r="A215" s="7" t="s">
        <v>479</v>
      </c>
      <c r="B215" s="61" t="s">
        <v>480</v>
      </c>
      <c r="C215" s="61" t="s">
        <v>474</v>
      </c>
      <c r="D215" s="61" t="s">
        <v>1336</v>
      </c>
    </row>
    <row r="216" spans="1:5" x14ac:dyDescent="0.25">
      <c r="A216" s="7" t="s">
        <v>481</v>
      </c>
      <c r="B216" s="61" t="s">
        <v>482</v>
      </c>
      <c r="C216" s="61" t="s">
        <v>474</v>
      </c>
      <c r="D216" s="61" t="s">
        <v>1336</v>
      </c>
    </row>
    <row r="217" spans="1:5" ht="26.25" x14ac:dyDescent="0.25">
      <c r="A217" s="7" t="s">
        <v>3704</v>
      </c>
      <c r="B217" s="61" t="s">
        <v>3705</v>
      </c>
      <c r="C217" s="61" t="s">
        <v>474</v>
      </c>
      <c r="D217" s="61" t="s">
        <v>1336</v>
      </c>
    </row>
    <row r="218" spans="1:5" ht="26.25" x14ac:dyDescent="0.25">
      <c r="A218" s="7" t="s">
        <v>3706</v>
      </c>
      <c r="B218" s="61" t="s">
        <v>3707</v>
      </c>
      <c r="C218" s="61" t="s">
        <v>474</v>
      </c>
      <c r="D218" s="61" t="s">
        <v>1336</v>
      </c>
    </row>
    <row r="219" spans="1:5" ht="26.25" x14ac:dyDescent="0.25">
      <c r="A219" s="7" t="s">
        <v>3708</v>
      </c>
      <c r="B219" s="61" t="s">
        <v>3709</v>
      </c>
      <c r="C219" s="61" t="s">
        <v>474</v>
      </c>
      <c r="D219" s="61" t="s">
        <v>1336</v>
      </c>
    </row>
    <row r="220" spans="1:5" x14ac:dyDescent="0.25">
      <c r="A220" s="7" t="s">
        <v>488</v>
      </c>
      <c r="B220" s="61" t="s">
        <v>477</v>
      </c>
      <c r="C220" s="61" t="s">
        <v>474</v>
      </c>
      <c r="D220" s="61" t="s">
        <v>1336</v>
      </c>
    </row>
    <row r="221" spans="1:5" x14ac:dyDescent="0.25">
      <c r="A221" s="7" t="s">
        <v>489</v>
      </c>
      <c r="B221" s="61" t="s">
        <v>490</v>
      </c>
      <c r="C221" s="61" t="s">
        <v>491</v>
      </c>
      <c r="D221" s="61" t="s">
        <v>1337</v>
      </c>
    </row>
    <row r="222" spans="1:5" ht="25.5" x14ac:dyDescent="0.2">
      <c r="A222" s="38" t="s">
        <v>3217</v>
      </c>
      <c r="B222" s="38" t="s">
        <v>3218</v>
      </c>
      <c r="C222" s="38" t="s">
        <v>4046</v>
      </c>
      <c r="D222" s="38" t="s">
        <v>4047</v>
      </c>
      <c r="E222" s="22"/>
    </row>
    <row r="223" spans="1:5" ht="26.25" x14ac:dyDescent="0.25">
      <c r="A223" s="7" t="s">
        <v>492</v>
      </c>
      <c r="B223" s="61" t="s">
        <v>493</v>
      </c>
      <c r="C223" s="61" t="s">
        <v>494</v>
      </c>
      <c r="D223" s="61" t="s">
        <v>1338</v>
      </c>
    </row>
    <row r="224" spans="1:5" ht="25.5" x14ac:dyDescent="0.2">
      <c r="A224" s="38" t="s">
        <v>495</v>
      </c>
      <c r="B224" s="38" t="s">
        <v>496</v>
      </c>
      <c r="C224" s="38" t="s">
        <v>497</v>
      </c>
      <c r="D224" s="38" t="s">
        <v>1339</v>
      </c>
      <c r="E224" s="22"/>
    </row>
    <row r="225" spans="1:5" ht="25.5" x14ac:dyDescent="0.2">
      <c r="A225" s="38" t="s">
        <v>498</v>
      </c>
      <c r="B225" s="38" t="s">
        <v>499</v>
      </c>
      <c r="C225" s="38" t="s">
        <v>497</v>
      </c>
      <c r="D225" s="38" t="s">
        <v>1339</v>
      </c>
      <c r="E225" s="22"/>
    </row>
    <row r="226" spans="1:5" ht="25.5" x14ac:dyDescent="0.2">
      <c r="A226" s="38" t="s">
        <v>500</v>
      </c>
      <c r="B226" s="38" t="s">
        <v>501</v>
      </c>
      <c r="C226" s="38" t="s">
        <v>497</v>
      </c>
      <c r="D226" s="38" t="s">
        <v>1339</v>
      </c>
      <c r="E226" s="22"/>
    </row>
    <row r="227" spans="1:5" ht="25.5" x14ac:dyDescent="0.2">
      <c r="A227" s="38" t="s">
        <v>502</v>
      </c>
      <c r="B227" s="38" t="s">
        <v>503</v>
      </c>
      <c r="C227" s="38" t="s">
        <v>497</v>
      </c>
      <c r="D227" s="38" t="s">
        <v>1339</v>
      </c>
      <c r="E227" s="22"/>
    </row>
    <row r="228" spans="1:5" ht="25.5" x14ac:dyDescent="0.2">
      <c r="A228" s="38" t="s">
        <v>504</v>
      </c>
      <c r="B228" s="38" t="s">
        <v>505</v>
      </c>
      <c r="C228" s="38" t="s">
        <v>497</v>
      </c>
      <c r="D228" s="38" t="s">
        <v>1339</v>
      </c>
      <c r="E228" s="22"/>
    </row>
    <row r="229" spans="1:5" ht="25.5" x14ac:dyDescent="0.2">
      <c r="A229" s="38" t="s">
        <v>506</v>
      </c>
      <c r="B229" s="38" t="s">
        <v>507</v>
      </c>
      <c r="C229" s="38" t="s">
        <v>497</v>
      </c>
      <c r="D229" s="38" t="s">
        <v>1339</v>
      </c>
      <c r="E229" s="22"/>
    </row>
    <row r="230" spans="1:5" ht="26.25" x14ac:dyDescent="0.25">
      <c r="A230" s="7" t="s">
        <v>3710</v>
      </c>
      <c r="B230" s="61" t="s">
        <v>3711</v>
      </c>
      <c r="C230" s="61" t="s">
        <v>497</v>
      </c>
      <c r="D230" s="61" t="s">
        <v>1339</v>
      </c>
    </row>
    <row r="231" spans="1:5" ht="26.25" x14ac:dyDescent="0.25">
      <c r="A231" s="7" t="s">
        <v>508</v>
      </c>
      <c r="B231" s="61" t="s">
        <v>509</v>
      </c>
      <c r="C231" s="61" t="s">
        <v>497</v>
      </c>
      <c r="D231" s="61" t="s">
        <v>1339</v>
      </c>
    </row>
    <row r="232" spans="1:5" ht="26.25" x14ac:dyDescent="0.25">
      <c r="A232" s="7" t="s">
        <v>510</v>
      </c>
      <c r="B232" s="61" t="s">
        <v>511</v>
      </c>
      <c r="C232" s="61" t="s">
        <v>497</v>
      </c>
      <c r="D232" s="61" t="s">
        <v>1339</v>
      </c>
    </row>
    <row r="233" spans="1:5" ht="26.25" x14ac:dyDescent="0.25">
      <c r="A233" s="7" t="s">
        <v>512</v>
      </c>
      <c r="B233" s="61" t="s">
        <v>513</v>
      </c>
      <c r="C233" s="61" t="s">
        <v>497</v>
      </c>
      <c r="D233" s="61" t="s">
        <v>1339</v>
      </c>
    </row>
    <row r="234" spans="1:5" ht="26.25" x14ac:dyDescent="0.25">
      <c r="A234" s="7" t="s">
        <v>514</v>
      </c>
      <c r="B234" s="61" t="s">
        <v>515</v>
      </c>
      <c r="C234" s="61" t="s">
        <v>497</v>
      </c>
      <c r="D234" s="61" t="s">
        <v>1339</v>
      </c>
    </row>
    <row r="235" spans="1:5" ht="26.25" x14ac:dyDescent="0.25">
      <c r="A235" s="7" t="s">
        <v>516</v>
      </c>
      <c r="B235" s="61" t="s">
        <v>517</v>
      </c>
      <c r="C235" s="61" t="s">
        <v>497</v>
      </c>
      <c r="D235" s="60" t="s">
        <v>1339</v>
      </c>
    </row>
    <row r="236" spans="1:5" ht="26.25" x14ac:dyDescent="0.25">
      <c r="A236" s="7" t="s">
        <v>3123</v>
      </c>
      <c r="B236" s="61" t="s">
        <v>3958</v>
      </c>
      <c r="C236" s="61" t="s">
        <v>497</v>
      </c>
      <c r="D236" s="61" t="s">
        <v>1339</v>
      </c>
    </row>
    <row r="237" spans="1:5" x14ac:dyDescent="0.2">
      <c r="A237" s="38" t="s">
        <v>3219</v>
      </c>
      <c r="B237" s="38" t="s">
        <v>3220</v>
      </c>
      <c r="C237" s="38" t="s">
        <v>4048</v>
      </c>
      <c r="D237" s="38" t="s">
        <v>4049</v>
      </c>
      <c r="E237" s="22"/>
    </row>
    <row r="238" spans="1:5" x14ac:dyDescent="0.25">
      <c r="A238" s="7" t="s">
        <v>3669</v>
      </c>
      <c r="B238" s="61" t="s">
        <v>3670</v>
      </c>
      <c r="C238" s="61" t="s">
        <v>4230</v>
      </c>
      <c r="D238" s="61" t="s">
        <v>4231</v>
      </c>
    </row>
    <row r="239" spans="1:5" x14ac:dyDescent="0.2">
      <c r="A239" s="38" t="s">
        <v>518</v>
      </c>
      <c r="B239" s="38" t="s">
        <v>519</v>
      </c>
      <c r="C239" s="38" t="s">
        <v>520</v>
      </c>
      <c r="D239" s="38" t="s">
        <v>1340</v>
      </c>
      <c r="E239" s="22"/>
    </row>
    <row r="240" spans="1:5" ht="26.25" x14ac:dyDescent="0.25">
      <c r="A240" s="7" t="s">
        <v>521</v>
      </c>
      <c r="B240" s="61" t="s">
        <v>522</v>
      </c>
      <c r="C240" s="61" t="s">
        <v>523</v>
      </c>
      <c r="D240" s="61" t="s">
        <v>1341</v>
      </c>
    </row>
    <row r="241" spans="1:5" x14ac:dyDescent="0.25">
      <c r="A241" s="7" t="s">
        <v>524</v>
      </c>
      <c r="B241" s="61" t="s">
        <v>525</v>
      </c>
      <c r="C241" s="61" t="s">
        <v>523</v>
      </c>
      <c r="D241" s="61" t="s">
        <v>1341</v>
      </c>
    </row>
    <row r="242" spans="1:5" x14ac:dyDescent="0.2">
      <c r="A242" s="38" t="s">
        <v>3221</v>
      </c>
      <c r="B242" s="38" t="s">
        <v>3222</v>
      </c>
      <c r="C242" s="38" t="s">
        <v>4050</v>
      </c>
      <c r="D242" s="38" t="s">
        <v>4051</v>
      </c>
      <c r="E242" s="22"/>
    </row>
    <row r="243" spans="1:5" ht="26.25" x14ac:dyDescent="0.25">
      <c r="A243" s="7" t="s">
        <v>526</v>
      </c>
      <c r="B243" s="61" t="s">
        <v>527</v>
      </c>
      <c r="C243" s="61" t="s">
        <v>528</v>
      </c>
      <c r="D243" s="61" t="s">
        <v>1342</v>
      </c>
    </row>
    <row r="244" spans="1:5" x14ac:dyDescent="0.25">
      <c r="A244" s="57" t="s">
        <v>3223</v>
      </c>
      <c r="B244" s="62" t="s">
        <v>3224</v>
      </c>
      <c r="C244" s="62" t="s">
        <v>4052</v>
      </c>
      <c r="D244" s="62" t="s">
        <v>4053</v>
      </c>
    </row>
    <row r="245" spans="1:5" x14ac:dyDescent="0.2">
      <c r="A245" s="38" t="s">
        <v>3225</v>
      </c>
      <c r="B245" s="38" t="s">
        <v>3226</v>
      </c>
      <c r="C245" s="38" t="s">
        <v>4052</v>
      </c>
      <c r="D245" s="38" t="s">
        <v>4053</v>
      </c>
      <c r="E245" s="22"/>
    </row>
    <row r="246" spans="1:5" x14ac:dyDescent="0.25">
      <c r="A246" s="57" t="s">
        <v>3227</v>
      </c>
      <c r="B246" s="62" t="s">
        <v>3228</v>
      </c>
      <c r="C246" s="62" t="s">
        <v>4052</v>
      </c>
      <c r="D246" s="62" t="s">
        <v>4053</v>
      </c>
    </row>
    <row r="247" spans="1:5" x14ac:dyDescent="0.25">
      <c r="A247" s="7" t="s">
        <v>3567</v>
      </c>
      <c r="B247" s="61" t="s">
        <v>3568</v>
      </c>
      <c r="C247" s="61" t="s">
        <v>4052</v>
      </c>
      <c r="D247" s="61" t="s">
        <v>4053</v>
      </c>
    </row>
    <row r="248" spans="1:5" x14ac:dyDescent="0.25">
      <c r="A248" s="7" t="s">
        <v>3731</v>
      </c>
      <c r="B248" s="61" t="s">
        <v>3732</v>
      </c>
      <c r="C248" s="61" t="s">
        <v>4052</v>
      </c>
      <c r="D248" s="61" t="s">
        <v>4053</v>
      </c>
    </row>
    <row r="249" spans="1:5" x14ac:dyDescent="0.25">
      <c r="A249" s="7" t="s">
        <v>3756</v>
      </c>
      <c r="B249" s="61" t="s">
        <v>3757</v>
      </c>
      <c r="C249" s="61" t="s">
        <v>4052</v>
      </c>
      <c r="D249" s="61" t="s">
        <v>4053</v>
      </c>
    </row>
    <row r="250" spans="1:5" x14ac:dyDescent="0.2">
      <c r="A250" s="38" t="s">
        <v>3229</v>
      </c>
      <c r="B250" s="38" t="s">
        <v>3230</v>
      </c>
      <c r="C250" s="38" t="s">
        <v>4054</v>
      </c>
      <c r="D250" s="38" t="s">
        <v>4055</v>
      </c>
      <c r="E250" s="22"/>
    </row>
    <row r="251" spans="1:5" x14ac:dyDescent="0.25">
      <c r="A251" s="7" t="s">
        <v>529</v>
      </c>
      <c r="B251" s="61" t="s">
        <v>3315</v>
      </c>
      <c r="C251" s="61" t="s">
        <v>530</v>
      </c>
      <c r="D251" s="61" t="s">
        <v>1343</v>
      </c>
    </row>
    <row r="252" spans="1:5" x14ac:dyDescent="0.2">
      <c r="A252" s="38" t="s">
        <v>531</v>
      </c>
      <c r="B252" s="38" t="s">
        <v>532</v>
      </c>
      <c r="C252" s="38" t="s">
        <v>533</v>
      </c>
      <c r="D252" s="38" t="s">
        <v>1344</v>
      </c>
      <c r="E252" s="22"/>
    </row>
    <row r="253" spans="1:5" x14ac:dyDescent="0.2">
      <c r="A253" s="38" t="s">
        <v>534</v>
      </c>
      <c r="B253" s="38" t="s">
        <v>535</v>
      </c>
      <c r="C253" s="38" t="s">
        <v>536</v>
      </c>
      <c r="D253" s="38" t="s">
        <v>1345</v>
      </c>
      <c r="E253" s="22"/>
    </row>
    <row r="254" spans="1:5" x14ac:dyDescent="0.2">
      <c r="A254" s="38" t="s">
        <v>537</v>
      </c>
      <c r="B254" s="38" t="s">
        <v>538</v>
      </c>
      <c r="C254" s="38" t="s">
        <v>539</v>
      </c>
      <c r="D254" s="38" t="s">
        <v>1346</v>
      </c>
      <c r="E254" s="22"/>
    </row>
    <row r="255" spans="1:5" x14ac:dyDescent="0.25">
      <c r="A255" s="7" t="s">
        <v>3824</v>
      </c>
      <c r="B255" s="61" t="s">
        <v>3825</v>
      </c>
      <c r="C255" s="61" t="s">
        <v>539</v>
      </c>
      <c r="D255" s="61" t="s">
        <v>1346</v>
      </c>
    </row>
    <row r="256" spans="1:5" ht="26.25" x14ac:dyDescent="0.25">
      <c r="A256" s="7" t="s">
        <v>3952</v>
      </c>
      <c r="B256" s="61" t="s">
        <v>3953</v>
      </c>
      <c r="C256" s="61" t="s">
        <v>4281</v>
      </c>
      <c r="D256" s="61" t="s">
        <v>4282</v>
      </c>
    </row>
    <row r="257" spans="1:5" x14ac:dyDescent="0.25">
      <c r="A257" s="7" t="s">
        <v>3665</v>
      </c>
      <c r="B257" s="61" t="s">
        <v>3666</v>
      </c>
      <c r="C257" s="61" t="s">
        <v>4226</v>
      </c>
      <c r="D257" s="61" t="s">
        <v>4227</v>
      </c>
    </row>
    <row r="258" spans="1:5" x14ac:dyDescent="0.25">
      <c r="A258" s="7" t="s">
        <v>3954</v>
      </c>
      <c r="B258" s="61" t="s">
        <v>3955</v>
      </c>
      <c r="C258" s="61" t="s">
        <v>4283</v>
      </c>
      <c r="D258" s="61" t="s">
        <v>4284</v>
      </c>
    </row>
    <row r="259" spans="1:5" ht="26.25" x14ac:dyDescent="0.25">
      <c r="A259" s="7" t="s">
        <v>540</v>
      </c>
      <c r="B259" s="61" t="s">
        <v>541</v>
      </c>
      <c r="C259" s="61" t="s">
        <v>542</v>
      </c>
      <c r="D259" s="61" t="s">
        <v>1347</v>
      </c>
    </row>
    <row r="260" spans="1:5" ht="26.25" x14ac:dyDescent="0.25">
      <c r="A260" s="7" t="s">
        <v>543</v>
      </c>
      <c r="B260" s="61" t="s">
        <v>544</v>
      </c>
      <c r="C260" s="61" t="s">
        <v>545</v>
      </c>
      <c r="D260" s="61" t="s">
        <v>1348</v>
      </c>
    </row>
    <row r="261" spans="1:5" ht="26.25" x14ac:dyDescent="0.25">
      <c r="A261" s="7" t="s">
        <v>546</v>
      </c>
      <c r="B261" s="61" t="s">
        <v>547</v>
      </c>
      <c r="C261" s="61" t="s">
        <v>545</v>
      </c>
      <c r="D261" s="61" t="s">
        <v>1348</v>
      </c>
    </row>
    <row r="262" spans="1:5" ht="26.25" x14ac:dyDescent="0.25">
      <c r="A262" s="7" t="s">
        <v>548</v>
      </c>
      <c r="B262" s="61" t="s">
        <v>549</v>
      </c>
      <c r="C262" s="61" t="s">
        <v>545</v>
      </c>
      <c r="D262" s="61" t="s">
        <v>1348</v>
      </c>
    </row>
    <row r="263" spans="1:5" x14ac:dyDescent="0.25">
      <c r="A263" s="7" t="s">
        <v>550</v>
      </c>
      <c r="B263" s="61" t="s">
        <v>551</v>
      </c>
      <c r="C263" s="61" t="s">
        <v>552</v>
      </c>
      <c r="D263" s="61" t="s">
        <v>1349</v>
      </c>
    </row>
    <row r="264" spans="1:5" ht="25.5" x14ac:dyDescent="0.2">
      <c r="A264" s="38" t="s">
        <v>3231</v>
      </c>
      <c r="B264" s="38" t="s">
        <v>3232</v>
      </c>
      <c r="C264" s="38" t="s">
        <v>555</v>
      </c>
      <c r="D264" s="38" t="s">
        <v>1350</v>
      </c>
      <c r="E264" s="22"/>
    </row>
    <row r="265" spans="1:5" ht="25.5" x14ac:dyDescent="0.2">
      <c r="A265" s="38" t="s">
        <v>553</v>
      </c>
      <c r="B265" s="38" t="s">
        <v>554</v>
      </c>
      <c r="C265" s="38" t="s">
        <v>555</v>
      </c>
      <c r="D265" s="38" t="s">
        <v>1350</v>
      </c>
      <c r="E265" s="22"/>
    </row>
    <row r="266" spans="1:5" ht="25.5" x14ac:dyDescent="0.2">
      <c r="A266" s="38" t="s">
        <v>3233</v>
      </c>
      <c r="B266" s="38" t="s">
        <v>3234</v>
      </c>
      <c r="C266" s="38" t="s">
        <v>555</v>
      </c>
      <c r="D266" s="38" t="s">
        <v>1350</v>
      </c>
      <c r="E266" s="22"/>
    </row>
    <row r="267" spans="1:5" ht="25.5" x14ac:dyDescent="0.2">
      <c r="A267" s="38" t="s">
        <v>3235</v>
      </c>
      <c r="B267" s="38" t="s">
        <v>3236</v>
      </c>
      <c r="C267" s="38" t="s">
        <v>555</v>
      </c>
      <c r="D267" s="38" t="s">
        <v>1350</v>
      </c>
      <c r="E267" s="22"/>
    </row>
    <row r="268" spans="1:5" ht="25.5" x14ac:dyDescent="0.2">
      <c r="A268" s="38" t="s">
        <v>3237</v>
      </c>
      <c r="B268" s="38" t="s">
        <v>3238</v>
      </c>
      <c r="C268" s="38" t="s">
        <v>555</v>
      </c>
      <c r="D268" s="38" t="s">
        <v>1350</v>
      </c>
      <c r="E268" s="22"/>
    </row>
    <row r="269" spans="1:5" ht="26.25" x14ac:dyDescent="0.25">
      <c r="A269" s="7" t="s">
        <v>3577</v>
      </c>
      <c r="B269" s="61" t="s">
        <v>3578</v>
      </c>
      <c r="C269" s="61" t="s">
        <v>555</v>
      </c>
      <c r="D269" s="61" t="s">
        <v>1350</v>
      </c>
    </row>
    <row r="270" spans="1:5" ht="26.25" x14ac:dyDescent="0.25">
      <c r="A270" s="7" t="s">
        <v>3647</v>
      </c>
      <c r="B270" s="61" t="s">
        <v>3648</v>
      </c>
      <c r="C270" s="61" t="s">
        <v>555</v>
      </c>
      <c r="D270" s="61" t="s">
        <v>1350</v>
      </c>
    </row>
    <row r="271" spans="1:5" ht="26.25" x14ac:dyDescent="0.25">
      <c r="A271" s="7" t="s">
        <v>556</v>
      </c>
      <c r="B271" s="61" t="s">
        <v>557</v>
      </c>
      <c r="C271" s="61" t="s">
        <v>555</v>
      </c>
      <c r="D271" s="61" t="s">
        <v>1350</v>
      </c>
    </row>
    <row r="272" spans="1:5" ht="26.25" x14ac:dyDescent="0.25">
      <c r="A272" s="7" t="s">
        <v>558</v>
      </c>
      <c r="B272" s="61" t="s">
        <v>559</v>
      </c>
      <c r="C272" s="61" t="s">
        <v>555</v>
      </c>
      <c r="D272" s="61" t="s">
        <v>1350</v>
      </c>
    </row>
    <row r="273" spans="1:5" ht="26.25" x14ac:dyDescent="0.25">
      <c r="A273" s="7" t="s">
        <v>560</v>
      </c>
      <c r="B273" s="61" t="s">
        <v>561</v>
      </c>
      <c r="C273" s="61" t="s">
        <v>555</v>
      </c>
      <c r="D273" s="61" t="s">
        <v>1350</v>
      </c>
    </row>
    <row r="274" spans="1:5" ht="26.25" x14ac:dyDescent="0.25">
      <c r="A274" s="7" t="s">
        <v>562</v>
      </c>
      <c r="B274" s="61" t="s">
        <v>563</v>
      </c>
      <c r="C274" s="61" t="s">
        <v>555</v>
      </c>
      <c r="D274" s="61" t="s">
        <v>1350</v>
      </c>
    </row>
    <row r="275" spans="1:5" ht="26.25" x14ac:dyDescent="0.25">
      <c r="A275" s="7" t="s">
        <v>564</v>
      </c>
      <c r="B275" s="61" t="s">
        <v>565</v>
      </c>
      <c r="C275" s="61" t="s">
        <v>555</v>
      </c>
      <c r="D275" s="61" t="s">
        <v>1350</v>
      </c>
    </row>
    <row r="276" spans="1:5" ht="26.25" x14ac:dyDescent="0.25">
      <c r="A276" s="7" t="s">
        <v>566</v>
      </c>
      <c r="B276" s="61" t="s">
        <v>567</v>
      </c>
      <c r="C276" s="61" t="s">
        <v>555</v>
      </c>
      <c r="D276" s="61" t="s">
        <v>1350</v>
      </c>
    </row>
    <row r="277" spans="1:5" ht="26.25" x14ac:dyDescent="0.25">
      <c r="A277" s="7" t="s">
        <v>568</v>
      </c>
      <c r="B277" s="61" t="s">
        <v>569</v>
      </c>
      <c r="C277" s="61" t="s">
        <v>555</v>
      </c>
      <c r="D277" s="61" t="s">
        <v>1350</v>
      </c>
    </row>
    <row r="278" spans="1:5" ht="26.25" x14ac:dyDescent="0.25">
      <c r="A278" s="7" t="s">
        <v>570</v>
      </c>
      <c r="B278" s="61" t="s">
        <v>571</v>
      </c>
      <c r="C278" s="61" t="s">
        <v>555</v>
      </c>
      <c r="D278" s="61" t="s">
        <v>1350</v>
      </c>
    </row>
    <row r="279" spans="1:5" ht="26.25" x14ac:dyDescent="0.25">
      <c r="A279" s="7" t="s">
        <v>572</v>
      </c>
      <c r="B279" s="61" t="s">
        <v>573</v>
      </c>
      <c r="C279" s="61" t="s">
        <v>555</v>
      </c>
      <c r="D279" s="61" t="s">
        <v>1350</v>
      </c>
    </row>
    <row r="280" spans="1:5" ht="26.25" x14ac:dyDescent="0.25">
      <c r="A280" s="7" t="s">
        <v>574</v>
      </c>
      <c r="B280" s="61" t="s">
        <v>575</v>
      </c>
      <c r="C280" s="61" t="s">
        <v>555</v>
      </c>
      <c r="D280" s="61" t="s">
        <v>1350</v>
      </c>
    </row>
    <row r="281" spans="1:5" x14ac:dyDescent="0.25">
      <c r="A281" s="7" t="s">
        <v>3931</v>
      </c>
      <c r="B281" s="61" t="s">
        <v>3932</v>
      </c>
      <c r="C281" s="61" t="s">
        <v>4272</v>
      </c>
      <c r="D281" s="61" t="s">
        <v>4273</v>
      </c>
    </row>
    <row r="282" spans="1:5" ht="25.5" x14ac:dyDescent="0.2">
      <c r="A282" s="38" t="s">
        <v>576</v>
      </c>
      <c r="B282" s="38" t="s">
        <v>577</v>
      </c>
      <c r="C282" s="38" t="s">
        <v>578</v>
      </c>
      <c r="D282" s="38" t="s">
        <v>1351</v>
      </c>
      <c r="E282" s="22"/>
    </row>
    <row r="283" spans="1:5" ht="38.25" x14ac:dyDescent="0.2">
      <c r="A283" s="38" t="s">
        <v>3240</v>
      </c>
      <c r="B283" s="38" t="s">
        <v>3241</v>
      </c>
      <c r="C283" s="38" t="s">
        <v>4056</v>
      </c>
      <c r="D283" s="38" t="s">
        <v>4057</v>
      </c>
      <c r="E283" s="22"/>
    </row>
    <row r="284" spans="1:5" ht="38.25" x14ac:dyDescent="0.2">
      <c r="A284" s="38" t="s">
        <v>3242</v>
      </c>
      <c r="B284" s="38" t="s">
        <v>3243</v>
      </c>
      <c r="C284" s="38" t="s">
        <v>4056</v>
      </c>
      <c r="D284" s="38" t="s">
        <v>4057</v>
      </c>
      <c r="E284" s="22"/>
    </row>
    <row r="285" spans="1:5" ht="39" x14ac:dyDescent="0.25">
      <c r="A285" s="7" t="s">
        <v>3718</v>
      </c>
      <c r="B285" s="61" t="s">
        <v>3719</v>
      </c>
      <c r="C285" s="61" t="s">
        <v>4056</v>
      </c>
      <c r="D285" s="61" t="s">
        <v>4057</v>
      </c>
    </row>
    <row r="286" spans="1:5" ht="39" x14ac:dyDescent="0.25">
      <c r="A286" s="7" t="s">
        <v>579</v>
      </c>
      <c r="B286" s="61" t="s">
        <v>580</v>
      </c>
      <c r="C286" s="61" t="s">
        <v>581</v>
      </c>
      <c r="D286" s="61" t="s">
        <v>1352</v>
      </c>
    </row>
    <row r="287" spans="1:5" ht="39" x14ac:dyDescent="0.25">
      <c r="A287" s="7" t="s">
        <v>3521</v>
      </c>
      <c r="B287" s="61" t="s">
        <v>3522</v>
      </c>
      <c r="C287" s="61" t="s">
        <v>581</v>
      </c>
      <c r="D287" s="61" t="s">
        <v>1352</v>
      </c>
    </row>
    <row r="288" spans="1:5" ht="25.5" x14ac:dyDescent="0.2">
      <c r="A288" s="38" t="s">
        <v>3244</v>
      </c>
      <c r="B288" s="38" t="s">
        <v>3245</v>
      </c>
      <c r="C288" s="38" t="s">
        <v>584</v>
      </c>
      <c r="D288" s="38" t="s">
        <v>1353</v>
      </c>
      <c r="E288" s="22"/>
    </row>
    <row r="289" spans="1:5" ht="25.5" x14ac:dyDescent="0.2">
      <c r="A289" s="38" t="s">
        <v>3246</v>
      </c>
      <c r="B289" s="38" t="s">
        <v>3247</v>
      </c>
      <c r="C289" s="38" t="s">
        <v>584</v>
      </c>
      <c r="D289" s="38" t="s">
        <v>1353</v>
      </c>
      <c r="E289" s="22"/>
    </row>
    <row r="290" spans="1:5" ht="26.25" x14ac:dyDescent="0.25">
      <c r="A290" s="57" t="s">
        <v>3248</v>
      </c>
      <c r="B290" s="62" t="s">
        <v>3249</v>
      </c>
      <c r="C290" s="62" t="s">
        <v>584</v>
      </c>
      <c r="D290" s="62" t="s">
        <v>1353</v>
      </c>
    </row>
    <row r="291" spans="1:5" ht="25.5" x14ac:dyDescent="0.2">
      <c r="A291" s="38" t="s">
        <v>582</v>
      </c>
      <c r="B291" s="38" t="s">
        <v>583</v>
      </c>
      <c r="C291" s="38" t="s">
        <v>584</v>
      </c>
      <c r="D291" s="38" t="s">
        <v>1353</v>
      </c>
      <c r="E291" s="22"/>
    </row>
    <row r="292" spans="1:5" ht="25.5" x14ac:dyDescent="0.2">
      <c r="A292" s="38" t="s">
        <v>3250</v>
      </c>
      <c r="B292" s="38" t="s">
        <v>3251</v>
      </c>
      <c r="C292" s="38" t="s">
        <v>584</v>
      </c>
      <c r="D292" s="38" t="s">
        <v>1353</v>
      </c>
      <c r="E292" s="22"/>
    </row>
    <row r="293" spans="1:5" ht="26.25" x14ac:dyDescent="0.25">
      <c r="A293" s="7" t="s">
        <v>3561</v>
      </c>
      <c r="B293" s="61" t="s">
        <v>3562</v>
      </c>
      <c r="C293" s="61" t="s">
        <v>584</v>
      </c>
      <c r="D293" s="61" t="s">
        <v>1353</v>
      </c>
    </row>
    <row r="294" spans="1:5" x14ac:dyDescent="0.2">
      <c r="A294" s="38" t="s">
        <v>585</v>
      </c>
      <c r="B294" s="38" t="s">
        <v>586</v>
      </c>
      <c r="C294" s="38" t="s">
        <v>587</v>
      </c>
      <c r="D294" s="38" t="s">
        <v>1354</v>
      </c>
      <c r="E294" s="22"/>
    </row>
    <row r="295" spans="1:5" x14ac:dyDescent="0.2">
      <c r="A295" s="38" t="s">
        <v>588</v>
      </c>
      <c r="B295" s="38" t="s">
        <v>589</v>
      </c>
      <c r="C295" s="38" t="s">
        <v>587</v>
      </c>
      <c r="D295" s="38" t="s">
        <v>1354</v>
      </c>
      <c r="E295" s="22"/>
    </row>
    <row r="296" spans="1:5" x14ac:dyDescent="0.2">
      <c r="A296" s="38" t="s">
        <v>3252</v>
      </c>
      <c r="B296" s="38" t="s">
        <v>3253</v>
      </c>
      <c r="C296" s="38" t="s">
        <v>587</v>
      </c>
      <c r="D296" s="38" t="s">
        <v>1354</v>
      </c>
      <c r="E296" s="22"/>
    </row>
    <row r="297" spans="1:5" x14ac:dyDescent="0.2">
      <c r="A297" s="38" t="s">
        <v>3254</v>
      </c>
      <c r="B297" s="38" t="s">
        <v>3255</v>
      </c>
      <c r="C297" s="38" t="s">
        <v>587</v>
      </c>
      <c r="D297" s="38" t="s">
        <v>1354</v>
      </c>
      <c r="E297" s="22"/>
    </row>
    <row r="298" spans="1:5" x14ac:dyDescent="0.25">
      <c r="A298" s="57" t="s">
        <v>3256</v>
      </c>
      <c r="B298" s="62" t="s">
        <v>1166</v>
      </c>
      <c r="C298" s="62" t="s">
        <v>587</v>
      </c>
      <c r="D298" s="62" t="s">
        <v>1354</v>
      </c>
    </row>
    <row r="299" spans="1:5" x14ac:dyDescent="0.2">
      <c r="A299" s="38" t="s">
        <v>590</v>
      </c>
      <c r="B299" s="38" t="s">
        <v>591</v>
      </c>
      <c r="C299" s="38" t="s">
        <v>587</v>
      </c>
      <c r="D299" s="38" t="s">
        <v>1354</v>
      </c>
      <c r="E299" s="22"/>
    </row>
    <row r="300" spans="1:5" x14ac:dyDescent="0.2">
      <c r="A300" s="38" t="s">
        <v>3257</v>
      </c>
      <c r="B300" s="38" t="s">
        <v>3258</v>
      </c>
      <c r="C300" s="38" t="s">
        <v>587</v>
      </c>
      <c r="D300" s="38" t="s">
        <v>1354</v>
      </c>
      <c r="E300" s="22"/>
    </row>
    <row r="301" spans="1:5" x14ac:dyDescent="0.2">
      <c r="A301" s="38" t="s">
        <v>3259</v>
      </c>
      <c r="B301" s="38" t="s">
        <v>3260</v>
      </c>
      <c r="C301" s="38" t="s">
        <v>587</v>
      </c>
      <c r="D301" s="38" t="s">
        <v>1354</v>
      </c>
      <c r="E301" s="22"/>
    </row>
    <row r="302" spans="1:5" x14ac:dyDescent="0.2">
      <c r="A302" s="38" t="s">
        <v>3261</v>
      </c>
      <c r="B302" s="38" t="s">
        <v>3262</v>
      </c>
      <c r="C302" s="38" t="s">
        <v>587</v>
      </c>
      <c r="D302" s="38" t="s">
        <v>1354</v>
      </c>
      <c r="E302" s="22"/>
    </row>
    <row r="303" spans="1:5" x14ac:dyDescent="0.2">
      <c r="A303" s="38" t="s">
        <v>592</v>
      </c>
      <c r="B303" s="38" t="s">
        <v>593</v>
      </c>
      <c r="C303" s="38" t="s">
        <v>587</v>
      </c>
      <c r="D303" s="38" t="s">
        <v>1354</v>
      </c>
      <c r="E303" s="22"/>
    </row>
    <row r="304" spans="1:5" x14ac:dyDescent="0.2">
      <c r="A304" s="38" t="s">
        <v>3263</v>
      </c>
      <c r="B304" s="38" t="s">
        <v>1240</v>
      </c>
      <c r="C304" s="38" t="s">
        <v>587</v>
      </c>
      <c r="D304" s="38" t="s">
        <v>1354</v>
      </c>
      <c r="E304" s="22"/>
    </row>
    <row r="305" spans="1:5" x14ac:dyDescent="0.2">
      <c r="A305" s="38" t="s">
        <v>3266</v>
      </c>
      <c r="B305" s="38" t="s">
        <v>3267</v>
      </c>
      <c r="C305" s="38" t="s">
        <v>587</v>
      </c>
      <c r="D305" s="38" t="s">
        <v>1354</v>
      </c>
      <c r="E305" s="22"/>
    </row>
    <row r="306" spans="1:5" x14ac:dyDescent="0.25">
      <c r="A306" s="7" t="s">
        <v>594</v>
      </c>
      <c r="B306" s="61" t="s">
        <v>595</v>
      </c>
      <c r="C306" s="61" t="s">
        <v>587</v>
      </c>
      <c r="D306" s="61" t="s">
        <v>1354</v>
      </c>
    </row>
    <row r="307" spans="1:5" x14ac:dyDescent="0.2">
      <c r="A307" s="38" t="s">
        <v>3268</v>
      </c>
      <c r="B307" s="38" t="s">
        <v>3269</v>
      </c>
      <c r="C307" s="38" t="s">
        <v>587</v>
      </c>
      <c r="D307" s="38" t="s">
        <v>1354</v>
      </c>
      <c r="E307" s="22"/>
    </row>
    <row r="308" spans="1:5" x14ac:dyDescent="0.25">
      <c r="A308" s="7" t="s">
        <v>3523</v>
      </c>
      <c r="B308" s="61" t="s">
        <v>3524</v>
      </c>
      <c r="C308" s="61" t="s">
        <v>587</v>
      </c>
      <c r="D308" s="61" t="s">
        <v>1354</v>
      </c>
    </row>
    <row r="309" spans="1:5" x14ac:dyDescent="0.25">
      <c r="A309" s="7" t="s">
        <v>3525</v>
      </c>
      <c r="B309" s="61" t="s">
        <v>3526</v>
      </c>
      <c r="C309" s="61" t="s">
        <v>587</v>
      </c>
      <c r="D309" s="61" t="s">
        <v>1354</v>
      </c>
    </row>
    <row r="310" spans="1:5" x14ac:dyDescent="0.25">
      <c r="A310" s="7" t="s">
        <v>3527</v>
      </c>
      <c r="B310" s="61" t="s">
        <v>3528</v>
      </c>
      <c r="C310" s="61" t="s">
        <v>587</v>
      </c>
      <c r="D310" s="61" t="s">
        <v>1354</v>
      </c>
    </row>
    <row r="311" spans="1:5" x14ac:dyDescent="0.25">
      <c r="A311" s="7" t="s">
        <v>3529</v>
      </c>
      <c r="B311" s="61" t="s">
        <v>3530</v>
      </c>
      <c r="C311" s="61" t="s">
        <v>587</v>
      </c>
      <c r="D311" s="61" t="s">
        <v>1354</v>
      </c>
    </row>
    <row r="312" spans="1:5" x14ac:dyDescent="0.25">
      <c r="A312" s="7" t="s">
        <v>3531</v>
      </c>
      <c r="B312" s="61" t="s">
        <v>3532</v>
      </c>
      <c r="C312" s="61" t="s">
        <v>587</v>
      </c>
      <c r="D312" s="61" t="s">
        <v>1354</v>
      </c>
    </row>
    <row r="313" spans="1:5" x14ac:dyDescent="0.25">
      <c r="A313" s="7" t="s">
        <v>596</v>
      </c>
      <c r="B313" s="61" t="s">
        <v>597</v>
      </c>
      <c r="C313" s="61" t="s">
        <v>587</v>
      </c>
      <c r="D313" s="61" t="s">
        <v>1354</v>
      </c>
    </row>
    <row r="314" spans="1:5" x14ac:dyDescent="0.25">
      <c r="A314" s="7" t="s">
        <v>3533</v>
      </c>
      <c r="B314" s="61" t="s">
        <v>3534</v>
      </c>
      <c r="C314" s="61" t="s">
        <v>587</v>
      </c>
      <c r="D314" s="61" t="s">
        <v>1354</v>
      </c>
    </row>
    <row r="315" spans="1:5" x14ac:dyDescent="0.25">
      <c r="A315" s="7" t="s">
        <v>3535</v>
      </c>
      <c r="B315" s="61" t="s">
        <v>3536</v>
      </c>
      <c r="C315" s="61" t="s">
        <v>587</v>
      </c>
      <c r="D315" s="61" t="s">
        <v>1354</v>
      </c>
    </row>
    <row r="316" spans="1:5" x14ac:dyDescent="0.25">
      <c r="A316" s="7" t="s">
        <v>3406</v>
      </c>
      <c r="B316" s="61" t="s">
        <v>914</v>
      </c>
      <c r="C316" s="61" t="s">
        <v>587</v>
      </c>
      <c r="D316" s="64" t="s">
        <v>1354</v>
      </c>
    </row>
    <row r="317" spans="1:5" x14ac:dyDescent="0.2">
      <c r="A317" s="38" t="s">
        <v>3239</v>
      </c>
      <c r="B317" s="38" t="s">
        <v>917</v>
      </c>
      <c r="C317" s="38" t="s">
        <v>587</v>
      </c>
      <c r="D317" s="38" t="s">
        <v>1354</v>
      </c>
      <c r="E317" s="22"/>
    </row>
    <row r="318" spans="1:5" x14ac:dyDescent="0.25">
      <c r="A318" s="7" t="s">
        <v>598</v>
      </c>
      <c r="B318" s="61" t="s">
        <v>599</v>
      </c>
      <c r="C318" s="61" t="s">
        <v>587</v>
      </c>
      <c r="D318" s="61" t="s">
        <v>1354</v>
      </c>
    </row>
    <row r="319" spans="1:5" x14ac:dyDescent="0.25">
      <c r="A319" s="7" t="s">
        <v>600</v>
      </c>
      <c r="B319" s="61" t="s">
        <v>601</v>
      </c>
      <c r="C319" s="61" t="s">
        <v>587</v>
      </c>
      <c r="D319" s="61" t="s">
        <v>1354</v>
      </c>
    </row>
    <row r="320" spans="1:5" x14ac:dyDescent="0.2">
      <c r="A320" s="38" t="s">
        <v>602</v>
      </c>
      <c r="B320" s="38" t="s">
        <v>603</v>
      </c>
      <c r="C320" s="38" t="s">
        <v>604</v>
      </c>
      <c r="D320" s="38" t="s">
        <v>1355</v>
      </c>
      <c r="E320" s="22"/>
    </row>
    <row r="321" spans="1:5" x14ac:dyDescent="0.2">
      <c r="A321" s="38" t="s">
        <v>605</v>
      </c>
      <c r="B321" s="38" t="s">
        <v>606</v>
      </c>
      <c r="C321" s="38" t="s">
        <v>604</v>
      </c>
      <c r="D321" s="38" t="s">
        <v>1355</v>
      </c>
      <c r="E321" s="22"/>
    </row>
    <row r="322" spans="1:5" x14ac:dyDescent="0.2">
      <c r="A322" s="38" t="s">
        <v>607</v>
      </c>
      <c r="B322" s="38" t="s">
        <v>608</v>
      </c>
      <c r="C322" s="38" t="s">
        <v>604</v>
      </c>
      <c r="D322" s="38" t="s">
        <v>1355</v>
      </c>
      <c r="E322" s="22"/>
    </row>
    <row r="323" spans="1:5" x14ac:dyDescent="0.2">
      <c r="A323" s="38" t="s">
        <v>609</v>
      </c>
      <c r="B323" s="38" t="s">
        <v>610</v>
      </c>
      <c r="C323" s="38" t="s">
        <v>604</v>
      </c>
      <c r="D323" s="38" t="s">
        <v>1355</v>
      </c>
      <c r="E323" s="22"/>
    </row>
    <row r="324" spans="1:5" x14ac:dyDescent="0.2">
      <c r="A324" s="38" t="s">
        <v>611</v>
      </c>
      <c r="B324" s="38" t="s">
        <v>612</v>
      </c>
      <c r="C324" s="38" t="s">
        <v>604</v>
      </c>
      <c r="D324" s="38" t="s">
        <v>1355</v>
      </c>
      <c r="E324" s="22"/>
    </row>
    <row r="325" spans="1:5" x14ac:dyDescent="0.2">
      <c r="A325" s="38" t="s">
        <v>3264</v>
      </c>
      <c r="B325" s="38" t="s">
        <v>3265</v>
      </c>
      <c r="C325" s="38" t="s">
        <v>604</v>
      </c>
      <c r="D325" s="38" t="s">
        <v>1355</v>
      </c>
      <c r="E325" s="22"/>
    </row>
    <row r="326" spans="1:5" ht="25.5" x14ac:dyDescent="0.2">
      <c r="A326" s="38" t="s">
        <v>613</v>
      </c>
      <c r="B326" s="38" t="s">
        <v>614</v>
      </c>
      <c r="C326" s="38" t="s">
        <v>604</v>
      </c>
      <c r="D326" s="38" t="s">
        <v>1355</v>
      </c>
      <c r="E326" s="22"/>
    </row>
    <row r="327" spans="1:5" x14ac:dyDescent="0.2">
      <c r="A327" s="38" t="s">
        <v>615</v>
      </c>
      <c r="B327" s="38" t="s">
        <v>616</v>
      </c>
      <c r="C327" s="38" t="s">
        <v>604</v>
      </c>
      <c r="D327" s="38" t="s">
        <v>1355</v>
      </c>
      <c r="E327" s="22"/>
    </row>
    <row r="328" spans="1:5" x14ac:dyDescent="0.25">
      <c r="A328" s="7" t="s">
        <v>3513</v>
      </c>
      <c r="B328" s="61" t="s">
        <v>3514</v>
      </c>
      <c r="C328" s="61" t="s">
        <v>604</v>
      </c>
      <c r="D328" s="61" t="s">
        <v>1355</v>
      </c>
    </row>
    <row r="329" spans="1:5" x14ac:dyDescent="0.25">
      <c r="A329" s="7" t="s">
        <v>617</v>
      </c>
      <c r="B329" s="61" t="s">
        <v>618</v>
      </c>
      <c r="C329" s="61" t="s">
        <v>604</v>
      </c>
      <c r="D329" s="61" t="s">
        <v>1355</v>
      </c>
    </row>
    <row r="330" spans="1:5" x14ac:dyDescent="0.25">
      <c r="A330" s="7" t="s">
        <v>3609</v>
      </c>
      <c r="B330" s="61" t="s">
        <v>3610</v>
      </c>
      <c r="C330" s="61" t="s">
        <v>604</v>
      </c>
      <c r="D330" s="61" t="s">
        <v>1355</v>
      </c>
    </row>
    <row r="331" spans="1:5" x14ac:dyDescent="0.25">
      <c r="A331" s="7" t="s">
        <v>3611</v>
      </c>
      <c r="B331" s="61" t="s">
        <v>3612</v>
      </c>
      <c r="C331" s="61" t="s">
        <v>604</v>
      </c>
      <c r="D331" s="61" t="s">
        <v>1355</v>
      </c>
    </row>
    <row r="332" spans="1:5" x14ac:dyDescent="0.25">
      <c r="A332" s="7" t="s">
        <v>3613</v>
      </c>
      <c r="B332" s="61" t="s">
        <v>3614</v>
      </c>
      <c r="C332" s="61" t="s">
        <v>604</v>
      </c>
      <c r="D332" s="61" t="s">
        <v>1355</v>
      </c>
    </row>
    <row r="333" spans="1:5" x14ac:dyDescent="0.25">
      <c r="A333" s="7" t="s">
        <v>3615</v>
      </c>
      <c r="B333" s="61" t="s">
        <v>3616</v>
      </c>
      <c r="C333" s="61" t="s">
        <v>604</v>
      </c>
      <c r="D333" s="61" t="s">
        <v>1355</v>
      </c>
    </row>
    <row r="334" spans="1:5" x14ac:dyDescent="0.25">
      <c r="A334" s="7" t="s">
        <v>3617</v>
      </c>
      <c r="B334" s="61" t="s">
        <v>3618</v>
      </c>
      <c r="C334" s="61" t="s">
        <v>604</v>
      </c>
      <c r="D334" s="61" t="s">
        <v>1355</v>
      </c>
    </row>
    <row r="335" spans="1:5" x14ac:dyDescent="0.25">
      <c r="A335" s="7" t="s">
        <v>3619</v>
      </c>
      <c r="B335" s="61" t="s">
        <v>3620</v>
      </c>
      <c r="C335" s="61" t="s">
        <v>604</v>
      </c>
      <c r="D335" s="61" t="s">
        <v>1355</v>
      </c>
    </row>
    <row r="336" spans="1:5" x14ac:dyDescent="0.25">
      <c r="A336" s="7" t="s">
        <v>3621</v>
      </c>
      <c r="B336" s="61" t="s">
        <v>3622</v>
      </c>
      <c r="C336" s="61" t="s">
        <v>604</v>
      </c>
      <c r="D336" s="61" t="s">
        <v>1355</v>
      </c>
    </row>
    <row r="337" spans="1:5" x14ac:dyDescent="0.2">
      <c r="A337" s="38" t="s">
        <v>619</v>
      </c>
      <c r="B337" s="38" t="s">
        <v>620</v>
      </c>
      <c r="C337" s="38" t="s">
        <v>621</v>
      </c>
      <c r="D337" s="38" t="s">
        <v>1356</v>
      </c>
      <c r="E337" s="22"/>
    </row>
    <row r="338" spans="1:5" ht="26.25" x14ac:dyDescent="0.25">
      <c r="A338" s="7" t="s">
        <v>3579</v>
      </c>
      <c r="B338" s="61" t="s">
        <v>3580</v>
      </c>
      <c r="C338" s="61" t="s">
        <v>621</v>
      </c>
      <c r="D338" s="61" t="s">
        <v>1356</v>
      </c>
    </row>
    <row r="339" spans="1:5" ht="26.25" x14ac:dyDescent="0.25">
      <c r="A339" s="7" t="s">
        <v>622</v>
      </c>
      <c r="B339" s="61" t="s">
        <v>623</v>
      </c>
      <c r="C339" s="61" t="s">
        <v>624</v>
      </c>
      <c r="D339" s="61" t="s">
        <v>1357</v>
      </c>
    </row>
    <row r="340" spans="1:5" x14ac:dyDescent="0.25">
      <c r="A340" s="7" t="s">
        <v>3881</v>
      </c>
      <c r="B340" s="61" t="s">
        <v>3882</v>
      </c>
      <c r="C340" s="61" t="s">
        <v>4268</v>
      </c>
      <c r="D340" s="61" t="s">
        <v>4269</v>
      </c>
    </row>
    <row r="341" spans="1:5" x14ac:dyDescent="0.25">
      <c r="A341" s="7" t="s">
        <v>3807</v>
      </c>
      <c r="B341" s="61" t="s">
        <v>3808</v>
      </c>
      <c r="C341" s="61" t="s">
        <v>4258</v>
      </c>
      <c r="D341" s="61" t="s">
        <v>4259</v>
      </c>
    </row>
    <row r="342" spans="1:5" x14ac:dyDescent="0.25">
      <c r="A342" s="7" t="s">
        <v>3809</v>
      </c>
      <c r="B342" s="61" t="s">
        <v>3810</v>
      </c>
      <c r="C342" s="61" t="s">
        <v>4258</v>
      </c>
      <c r="D342" s="61" t="s">
        <v>4259</v>
      </c>
    </row>
    <row r="343" spans="1:5" ht="25.5" x14ac:dyDescent="0.2">
      <c r="A343" s="38" t="s">
        <v>3270</v>
      </c>
      <c r="B343" s="38" t="s">
        <v>3271</v>
      </c>
      <c r="C343" s="38" t="s">
        <v>627</v>
      </c>
      <c r="D343" s="38" t="s">
        <v>1358</v>
      </c>
      <c r="E343" s="22"/>
    </row>
    <row r="344" spans="1:5" ht="26.25" x14ac:dyDescent="0.25">
      <c r="A344" s="7" t="s">
        <v>625</v>
      </c>
      <c r="B344" s="61" t="s">
        <v>626</v>
      </c>
      <c r="C344" s="61" t="s">
        <v>627</v>
      </c>
      <c r="D344" s="38" t="s">
        <v>1358</v>
      </c>
    </row>
    <row r="345" spans="1:5" ht="25.5" x14ac:dyDescent="0.2">
      <c r="A345" s="38" t="s">
        <v>628</v>
      </c>
      <c r="B345" s="38" t="s">
        <v>629</v>
      </c>
      <c r="C345" s="38" t="s">
        <v>627</v>
      </c>
      <c r="D345" s="38" t="s">
        <v>1358</v>
      </c>
      <c r="E345" s="22"/>
    </row>
    <row r="346" spans="1:5" ht="26.25" x14ac:dyDescent="0.25">
      <c r="A346" s="7" t="s">
        <v>3272</v>
      </c>
      <c r="B346" s="61" t="s">
        <v>3273</v>
      </c>
      <c r="C346" s="61" t="s">
        <v>627</v>
      </c>
      <c r="D346" s="61" t="s">
        <v>1358</v>
      </c>
    </row>
    <row r="347" spans="1:5" ht="26.25" x14ac:dyDescent="0.25">
      <c r="A347" s="7" t="s">
        <v>3274</v>
      </c>
      <c r="B347" s="61" t="s">
        <v>3275</v>
      </c>
      <c r="C347" s="61" t="s">
        <v>627</v>
      </c>
      <c r="D347" s="61" t="s">
        <v>1358</v>
      </c>
    </row>
    <row r="348" spans="1:5" ht="26.25" x14ac:dyDescent="0.25">
      <c r="A348" s="57" t="s">
        <v>630</v>
      </c>
      <c r="B348" s="62" t="s">
        <v>631</v>
      </c>
      <c r="C348" s="62" t="s">
        <v>627</v>
      </c>
      <c r="D348" s="62" t="s">
        <v>1358</v>
      </c>
    </row>
    <row r="349" spans="1:5" ht="26.25" x14ac:dyDescent="0.25">
      <c r="A349" s="57" t="s">
        <v>3276</v>
      </c>
      <c r="B349" s="62" t="s">
        <v>3277</v>
      </c>
      <c r="C349" s="62" t="s">
        <v>627</v>
      </c>
      <c r="D349" s="62" t="s">
        <v>1358</v>
      </c>
    </row>
    <row r="350" spans="1:5" ht="26.25" x14ac:dyDescent="0.25">
      <c r="A350" s="7" t="s">
        <v>3565</v>
      </c>
      <c r="B350" s="61" t="s">
        <v>3566</v>
      </c>
      <c r="C350" s="61" t="s">
        <v>627</v>
      </c>
      <c r="D350" s="61" t="s">
        <v>1358</v>
      </c>
    </row>
    <row r="351" spans="1:5" ht="26.25" x14ac:dyDescent="0.25">
      <c r="A351" s="57" t="s">
        <v>632</v>
      </c>
      <c r="B351" s="62" t="s">
        <v>633</v>
      </c>
      <c r="C351" s="62" t="s">
        <v>634</v>
      </c>
      <c r="D351" s="62" t="s">
        <v>1359</v>
      </c>
    </row>
    <row r="352" spans="1:5" ht="26.25" x14ac:dyDescent="0.25">
      <c r="A352" s="7" t="s">
        <v>3278</v>
      </c>
      <c r="B352" s="61" t="s">
        <v>3279</v>
      </c>
      <c r="C352" s="61" t="s">
        <v>634</v>
      </c>
      <c r="D352" s="61" t="s">
        <v>1359</v>
      </c>
    </row>
    <row r="353" spans="1:4" ht="26.25" x14ac:dyDescent="0.25">
      <c r="A353" s="7" t="s">
        <v>635</v>
      </c>
      <c r="B353" s="61" t="s">
        <v>636</v>
      </c>
      <c r="C353" s="61" t="s">
        <v>634</v>
      </c>
      <c r="D353" s="61" t="s">
        <v>1359</v>
      </c>
    </row>
    <row r="354" spans="1:4" ht="26.25" x14ac:dyDescent="0.25">
      <c r="A354" s="7" t="s">
        <v>3280</v>
      </c>
      <c r="B354" s="61" t="s">
        <v>3281</v>
      </c>
      <c r="C354" s="61" t="s">
        <v>634</v>
      </c>
      <c r="D354" s="61" t="s">
        <v>1359</v>
      </c>
    </row>
    <row r="355" spans="1:4" ht="26.25" x14ac:dyDescent="0.25">
      <c r="A355" s="7" t="s">
        <v>637</v>
      </c>
      <c r="B355" s="61" t="s">
        <v>638</v>
      </c>
      <c r="C355" s="61" t="s">
        <v>634</v>
      </c>
      <c r="D355" s="62" t="s">
        <v>1359</v>
      </c>
    </row>
    <row r="356" spans="1:4" ht="26.25" x14ac:dyDescent="0.25">
      <c r="A356" s="7" t="s">
        <v>639</v>
      </c>
      <c r="B356" s="61" t="s">
        <v>640</v>
      </c>
      <c r="C356" s="61" t="s">
        <v>634</v>
      </c>
      <c r="D356" s="61" t="s">
        <v>1359</v>
      </c>
    </row>
    <row r="357" spans="1:4" ht="26.25" x14ac:dyDescent="0.25">
      <c r="A357" s="57" t="s">
        <v>641</v>
      </c>
      <c r="B357" s="62" t="s">
        <v>642</v>
      </c>
      <c r="C357" s="62" t="s">
        <v>643</v>
      </c>
      <c r="D357" s="62" t="s">
        <v>1360</v>
      </c>
    </row>
    <row r="358" spans="1:4" x14ac:dyDescent="0.25">
      <c r="A358" s="57" t="s">
        <v>644</v>
      </c>
      <c r="B358" s="62" t="s">
        <v>645</v>
      </c>
      <c r="C358" s="62" t="s">
        <v>646</v>
      </c>
      <c r="D358" s="62" t="s">
        <v>1361</v>
      </c>
    </row>
    <row r="359" spans="1:4" x14ac:dyDescent="0.25">
      <c r="A359" s="57" t="s">
        <v>647</v>
      </c>
      <c r="B359" s="62" t="s">
        <v>648</v>
      </c>
      <c r="C359" s="62" t="s">
        <v>646</v>
      </c>
      <c r="D359" s="62" t="s">
        <v>1361</v>
      </c>
    </row>
    <row r="360" spans="1:4" x14ac:dyDescent="0.25">
      <c r="A360" s="57" t="s">
        <v>649</v>
      </c>
      <c r="B360" s="62" t="s">
        <v>650</v>
      </c>
      <c r="C360" s="62" t="s">
        <v>646</v>
      </c>
      <c r="D360" s="62" t="s">
        <v>1361</v>
      </c>
    </row>
    <row r="361" spans="1:4" x14ac:dyDescent="0.25">
      <c r="A361" s="57" t="s">
        <v>651</v>
      </c>
      <c r="B361" s="62" t="s">
        <v>652</v>
      </c>
      <c r="C361" s="62" t="s">
        <v>646</v>
      </c>
      <c r="D361" s="62" t="s">
        <v>1361</v>
      </c>
    </row>
    <row r="362" spans="1:4" x14ac:dyDescent="0.25">
      <c r="A362" s="57" t="s">
        <v>653</v>
      </c>
      <c r="B362" s="62" t="s">
        <v>654</v>
      </c>
      <c r="C362" s="62" t="s">
        <v>646</v>
      </c>
      <c r="D362" s="62" t="s">
        <v>1361</v>
      </c>
    </row>
    <row r="363" spans="1:4" x14ac:dyDescent="0.25">
      <c r="A363" s="7" t="s">
        <v>655</v>
      </c>
      <c r="B363" s="61" t="s">
        <v>656</v>
      </c>
      <c r="C363" s="61" t="s">
        <v>646</v>
      </c>
      <c r="D363" s="61" t="s">
        <v>1361</v>
      </c>
    </row>
    <row r="364" spans="1:4" x14ac:dyDescent="0.25">
      <c r="A364" s="7" t="s">
        <v>3653</v>
      </c>
      <c r="B364" s="61" t="s">
        <v>3654</v>
      </c>
      <c r="C364" s="61" t="s">
        <v>646</v>
      </c>
      <c r="D364" s="61" t="s">
        <v>1361</v>
      </c>
    </row>
    <row r="365" spans="1:4" x14ac:dyDescent="0.25">
      <c r="A365" s="7" t="s">
        <v>3988</v>
      </c>
      <c r="B365" s="61" t="s">
        <v>3989</v>
      </c>
      <c r="C365" s="61" t="s">
        <v>646</v>
      </c>
      <c r="D365" s="61" t="s">
        <v>1361</v>
      </c>
    </row>
    <row r="366" spans="1:4" ht="39" x14ac:dyDescent="0.25">
      <c r="A366" s="57" t="s">
        <v>657</v>
      </c>
      <c r="B366" s="62" t="s">
        <v>658</v>
      </c>
      <c r="C366" s="62" t="s">
        <v>659</v>
      </c>
      <c r="D366" s="62" t="s">
        <v>1362</v>
      </c>
    </row>
    <row r="367" spans="1:4" ht="39" x14ac:dyDescent="0.25">
      <c r="A367" s="57" t="s">
        <v>660</v>
      </c>
      <c r="B367" s="62" t="s">
        <v>661</v>
      </c>
      <c r="C367" s="62" t="s">
        <v>659</v>
      </c>
      <c r="D367" s="62" t="s">
        <v>1362</v>
      </c>
    </row>
    <row r="368" spans="1:4" ht="39" x14ac:dyDescent="0.25">
      <c r="A368" s="57" t="s">
        <v>662</v>
      </c>
      <c r="B368" s="62" t="s">
        <v>663</v>
      </c>
      <c r="C368" s="62" t="s">
        <v>659</v>
      </c>
      <c r="D368" s="62" t="s">
        <v>1362</v>
      </c>
    </row>
    <row r="369" spans="1:4" ht="39" x14ac:dyDescent="0.25">
      <c r="A369" s="57" t="s">
        <v>664</v>
      </c>
      <c r="B369" s="62" t="s">
        <v>665</v>
      </c>
      <c r="C369" s="62" t="s">
        <v>659</v>
      </c>
      <c r="D369" s="62" t="s">
        <v>1362</v>
      </c>
    </row>
    <row r="370" spans="1:4" ht="39" x14ac:dyDescent="0.25">
      <c r="A370" s="7" t="s">
        <v>3282</v>
      </c>
      <c r="B370" s="61" t="s">
        <v>3283</v>
      </c>
      <c r="C370" s="61" t="s">
        <v>659</v>
      </c>
      <c r="D370" s="61" t="s">
        <v>1362</v>
      </c>
    </row>
    <row r="371" spans="1:4" ht="39" x14ac:dyDescent="0.25">
      <c r="A371" s="7" t="s">
        <v>3284</v>
      </c>
      <c r="B371" s="61" t="s">
        <v>3285</v>
      </c>
      <c r="C371" s="61" t="s">
        <v>659</v>
      </c>
      <c r="D371" s="61" t="s">
        <v>1362</v>
      </c>
    </row>
    <row r="372" spans="1:4" x14ac:dyDescent="0.25">
      <c r="A372" s="57" t="s">
        <v>666</v>
      </c>
      <c r="B372" s="62" t="s">
        <v>667</v>
      </c>
      <c r="C372" s="62" t="s">
        <v>668</v>
      </c>
      <c r="D372" s="62" t="s">
        <v>1363</v>
      </c>
    </row>
    <row r="373" spans="1:4" x14ac:dyDescent="0.25">
      <c r="A373" s="57" t="s">
        <v>669</v>
      </c>
      <c r="B373" s="62" t="s">
        <v>670</v>
      </c>
      <c r="C373" s="62" t="s">
        <v>668</v>
      </c>
      <c r="D373" s="62" t="s">
        <v>1363</v>
      </c>
    </row>
    <row r="374" spans="1:4" x14ac:dyDescent="0.25">
      <c r="A374" s="7" t="s">
        <v>3864</v>
      </c>
      <c r="B374" s="61" t="s">
        <v>3865</v>
      </c>
      <c r="C374" s="61" t="s">
        <v>668</v>
      </c>
      <c r="D374" s="61" t="s">
        <v>1363</v>
      </c>
    </row>
    <row r="375" spans="1:4" ht="26.25" x14ac:dyDescent="0.25">
      <c r="A375" s="7" t="s">
        <v>671</v>
      </c>
      <c r="B375" s="61" t="s">
        <v>672</v>
      </c>
      <c r="C375" s="61" t="s">
        <v>673</v>
      </c>
      <c r="D375" s="61" t="s">
        <v>1364</v>
      </c>
    </row>
    <row r="376" spans="1:4" ht="26.25" x14ac:dyDescent="0.25">
      <c r="A376" s="7" t="s">
        <v>674</v>
      </c>
      <c r="B376" s="61" t="s">
        <v>675</v>
      </c>
      <c r="C376" s="61" t="s">
        <v>673</v>
      </c>
      <c r="D376" s="61" t="s">
        <v>1364</v>
      </c>
    </row>
    <row r="377" spans="1:4" ht="26.25" x14ac:dyDescent="0.25">
      <c r="A377" s="57" t="s">
        <v>3286</v>
      </c>
      <c r="B377" s="62" t="s">
        <v>3287</v>
      </c>
      <c r="C377" s="62" t="s">
        <v>673</v>
      </c>
      <c r="D377" s="62" t="s">
        <v>1364</v>
      </c>
    </row>
    <row r="378" spans="1:4" ht="26.25" x14ac:dyDescent="0.25">
      <c r="A378" s="57" t="s">
        <v>3288</v>
      </c>
      <c r="B378" s="62" t="s">
        <v>3289</v>
      </c>
      <c r="C378" s="62" t="s">
        <v>673</v>
      </c>
      <c r="D378" s="62" t="s">
        <v>1364</v>
      </c>
    </row>
    <row r="379" spans="1:4" ht="26.25" x14ac:dyDescent="0.25">
      <c r="A379" s="7" t="s">
        <v>676</v>
      </c>
      <c r="B379" s="61" t="s">
        <v>677</v>
      </c>
      <c r="C379" s="61" t="s">
        <v>673</v>
      </c>
      <c r="D379" s="61" t="s">
        <v>1364</v>
      </c>
    </row>
    <row r="380" spans="1:4" ht="26.25" x14ac:dyDescent="0.25">
      <c r="A380" s="7" t="s">
        <v>678</v>
      </c>
      <c r="B380" s="61" t="s">
        <v>679</v>
      </c>
      <c r="C380" s="61" t="s">
        <v>673</v>
      </c>
      <c r="D380" s="61" t="s">
        <v>1364</v>
      </c>
    </row>
    <row r="381" spans="1:4" ht="26.25" x14ac:dyDescent="0.25">
      <c r="A381" s="7" t="s">
        <v>680</v>
      </c>
      <c r="B381" s="61" t="s">
        <v>681</v>
      </c>
      <c r="C381" s="61" t="s">
        <v>673</v>
      </c>
      <c r="D381" s="61" t="s">
        <v>1364</v>
      </c>
    </row>
    <row r="382" spans="1:4" ht="26.25" x14ac:dyDescent="0.25">
      <c r="A382" s="7" t="s">
        <v>3803</v>
      </c>
      <c r="B382" s="61" t="s">
        <v>3804</v>
      </c>
      <c r="C382" s="61" t="s">
        <v>673</v>
      </c>
      <c r="D382" s="61" t="s">
        <v>1364</v>
      </c>
    </row>
    <row r="383" spans="1:4" ht="26.25" x14ac:dyDescent="0.25">
      <c r="A383" s="7" t="s">
        <v>682</v>
      </c>
      <c r="B383" s="61" t="s">
        <v>683</v>
      </c>
      <c r="C383" s="61" t="s">
        <v>684</v>
      </c>
      <c r="D383" s="61" t="s">
        <v>1365</v>
      </c>
    </row>
    <row r="384" spans="1:4" ht="26.25" x14ac:dyDescent="0.25">
      <c r="A384" s="7" t="s">
        <v>3290</v>
      </c>
      <c r="B384" s="61" t="s">
        <v>3291</v>
      </c>
      <c r="C384" s="61" t="s">
        <v>4058</v>
      </c>
      <c r="D384" s="61" t="s">
        <v>1364</v>
      </c>
    </row>
    <row r="385" spans="1:4" ht="26.25" x14ac:dyDescent="0.25">
      <c r="A385" s="7" t="s">
        <v>3292</v>
      </c>
      <c r="B385" s="61" t="s">
        <v>3293</v>
      </c>
      <c r="C385" s="61" t="s">
        <v>4058</v>
      </c>
      <c r="D385" s="61" t="s">
        <v>1364</v>
      </c>
    </row>
    <row r="386" spans="1:4" x14ac:dyDescent="0.25">
      <c r="A386" s="7" t="s">
        <v>3733</v>
      </c>
      <c r="B386" s="61" t="s">
        <v>3734</v>
      </c>
      <c r="C386" s="61" t="s">
        <v>4238</v>
      </c>
      <c r="D386" s="61" t="s">
        <v>4239</v>
      </c>
    </row>
    <row r="387" spans="1:4" ht="26.25" x14ac:dyDescent="0.25">
      <c r="A387" s="7" t="s">
        <v>685</v>
      </c>
      <c r="B387" s="61" t="s">
        <v>686</v>
      </c>
      <c r="C387" s="61" t="s">
        <v>687</v>
      </c>
      <c r="D387" s="61" t="s">
        <v>1366</v>
      </c>
    </row>
    <row r="388" spans="1:4" ht="26.25" x14ac:dyDescent="0.25">
      <c r="A388" s="7" t="s">
        <v>3752</v>
      </c>
      <c r="B388" s="61" t="s">
        <v>3753</v>
      </c>
      <c r="C388" s="61" t="s">
        <v>687</v>
      </c>
      <c r="D388" s="61" t="s">
        <v>1366</v>
      </c>
    </row>
    <row r="389" spans="1:4" ht="26.25" x14ac:dyDescent="0.25">
      <c r="A389" s="7" t="s">
        <v>3860</v>
      </c>
      <c r="B389" s="61" t="s">
        <v>3861</v>
      </c>
      <c r="C389" s="61" t="s">
        <v>687</v>
      </c>
      <c r="D389" s="61" t="s">
        <v>1366</v>
      </c>
    </row>
    <row r="390" spans="1:4" ht="26.25" x14ac:dyDescent="0.25">
      <c r="A390" s="7" t="s">
        <v>3862</v>
      </c>
      <c r="B390" s="61" t="s">
        <v>3863</v>
      </c>
      <c r="C390" s="61" t="s">
        <v>687</v>
      </c>
      <c r="D390" s="61" t="s">
        <v>1366</v>
      </c>
    </row>
    <row r="391" spans="1:4" ht="26.25" x14ac:dyDescent="0.25">
      <c r="A391" s="7" t="s">
        <v>688</v>
      </c>
      <c r="B391" s="61" t="s">
        <v>689</v>
      </c>
      <c r="C391" s="61" t="s">
        <v>687</v>
      </c>
      <c r="D391" s="61" t="s">
        <v>1366</v>
      </c>
    </row>
    <row r="392" spans="1:4" ht="26.25" x14ac:dyDescent="0.25">
      <c r="A392" s="7" t="s">
        <v>3879</v>
      </c>
      <c r="B392" s="61" t="s">
        <v>3880</v>
      </c>
      <c r="C392" s="61" t="s">
        <v>687</v>
      </c>
      <c r="D392" s="61" t="s">
        <v>1366</v>
      </c>
    </row>
    <row r="393" spans="1:4" ht="26.25" x14ac:dyDescent="0.25">
      <c r="A393" s="7" t="s">
        <v>690</v>
      </c>
      <c r="B393" s="61" t="s">
        <v>691</v>
      </c>
      <c r="C393" s="61" t="s">
        <v>687</v>
      </c>
      <c r="D393" s="61" t="s">
        <v>1366</v>
      </c>
    </row>
    <row r="394" spans="1:4" ht="26.25" x14ac:dyDescent="0.25">
      <c r="A394" s="7" t="s">
        <v>3893</v>
      </c>
      <c r="B394" s="61" t="s">
        <v>3894</v>
      </c>
      <c r="C394" s="61" t="s">
        <v>687</v>
      </c>
      <c r="D394" s="61" t="s">
        <v>1366</v>
      </c>
    </row>
    <row r="395" spans="1:4" ht="26.25" x14ac:dyDescent="0.25">
      <c r="A395" s="7" t="s">
        <v>3939</v>
      </c>
      <c r="B395" s="61" t="s">
        <v>3940</v>
      </c>
      <c r="C395" s="61" t="s">
        <v>687</v>
      </c>
      <c r="D395" s="61" t="s">
        <v>1366</v>
      </c>
    </row>
    <row r="396" spans="1:4" ht="26.25" x14ac:dyDescent="0.25">
      <c r="A396" s="7" t="s">
        <v>3941</v>
      </c>
      <c r="B396" s="61" t="s">
        <v>3942</v>
      </c>
      <c r="C396" s="61" t="s">
        <v>687</v>
      </c>
      <c r="D396" s="61" t="s">
        <v>1366</v>
      </c>
    </row>
    <row r="397" spans="1:4" ht="26.25" x14ac:dyDescent="0.25">
      <c r="A397" s="7" t="s">
        <v>3744</v>
      </c>
      <c r="B397" s="61" t="s">
        <v>3745</v>
      </c>
      <c r="C397" s="61" t="s">
        <v>4246</v>
      </c>
      <c r="D397" s="61" t="s">
        <v>4247</v>
      </c>
    </row>
    <row r="398" spans="1:4" x14ac:dyDescent="0.25">
      <c r="A398" s="7" t="s">
        <v>3746</v>
      </c>
      <c r="B398" s="61" t="s">
        <v>3747</v>
      </c>
      <c r="C398" s="61" t="s">
        <v>4246</v>
      </c>
      <c r="D398" s="61" t="s">
        <v>4247</v>
      </c>
    </row>
    <row r="399" spans="1:4" x14ac:dyDescent="0.25">
      <c r="A399" s="7" t="s">
        <v>3742</v>
      </c>
      <c r="B399" s="61" t="s">
        <v>3743</v>
      </c>
      <c r="C399" s="61" t="s">
        <v>4244</v>
      </c>
      <c r="D399" s="61" t="s">
        <v>4245</v>
      </c>
    </row>
    <row r="400" spans="1:4" ht="39" x14ac:dyDescent="0.25">
      <c r="A400" s="7" t="s">
        <v>3294</v>
      </c>
      <c r="B400" s="61" t="s">
        <v>3295</v>
      </c>
      <c r="C400" s="61" t="s">
        <v>694</v>
      </c>
      <c r="D400" s="61" t="s">
        <v>1367</v>
      </c>
    </row>
    <row r="401" spans="1:4" ht="39" x14ac:dyDescent="0.25">
      <c r="A401" s="7" t="s">
        <v>692</v>
      </c>
      <c r="B401" s="61" t="s">
        <v>693</v>
      </c>
      <c r="C401" s="61" t="s">
        <v>694</v>
      </c>
      <c r="D401" s="61" t="s">
        <v>1367</v>
      </c>
    </row>
    <row r="402" spans="1:4" ht="39" x14ac:dyDescent="0.25">
      <c r="A402" s="7" t="s">
        <v>695</v>
      </c>
      <c r="B402" s="61" t="s">
        <v>696</v>
      </c>
      <c r="C402" s="61" t="s">
        <v>694</v>
      </c>
      <c r="D402" s="61" t="s">
        <v>1367</v>
      </c>
    </row>
    <row r="403" spans="1:4" ht="39" x14ac:dyDescent="0.25">
      <c r="A403" s="7" t="s">
        <v>697</v>
      </c>
      <c r="B403" s="61" t="s">
        <v>698</v>
      </c>
      <c r="C403" s="61" t="s">
        <v>694</v>
      </c>
      <c r="D403" s="61" t="s">
        <v>1367</v>
      </c>
    </row>
    <row r="404" spans="1:4" ht="39" x14ac:dyDescent="0.25">
      <c r="A404" s="7" t="s">
        <v>699</v>
      </c>
      <c r="B404" s="61" t="s">
        <v>700</v>
      </c>
      <c r="C404" s="61" t="s">
        <v>694</v>
      </c>
      <c r="D404" s="61" t="s">
        <v>1367</v>
      </c>
    </row>
    <row r="405" spans="1:4" ht="39" x14ac:dyDescent="0.25">
      <c r="A405" s="7" t="s">
        <v>3296</v>
      </c>
      <c r="B405" s="61" t="s">
        <v>3297</v>
      </c>
      <c r="C405" s="61" t="s">
        <v>694</v>
      </c>
      <c r="D405" s="61" t="s">
        <v>1367</v>
      </c>
    </row>
    <row r="406" spans="1:4" ht="39" x14ac:dyDescent="0.25">
      <c r="A406" s="7" t="s">
        <v>3298</v>
      </c>
      <c r="B406" s="61" t="s">
        <v>3299</v>
      </c>
      <c r="C406" s="61" t="s">
        <v>694</v>
      </c>
      <c r="D406" s="61" t="s">
        <v>1367</v>
      </c>
    </row>
    <row r="407" spans="1:4" ht="39" x14ac:dyDescent="0.25">
      <c r="A407" s="7" t="s">
        <v>3300</v>
      </c>
      <c r="B407" s="61" t="s">
        <v>3301</v>
      </c>
      <c r="C407" s="61" t="s">
        <v>694</v>
      </c>
      <c r="D407" s="61" t="s">
        <v>1367</v>
      </c>
    </row>
    <row r="408" spans="1:4" ht="39" x14ac:dyDescent="0.25">
      <c r="A408" s="7" t="s">
        <v>701</v>
      </c>
      <c r="B408" s="61" t="s">
        <v>702</v>
      </c>
      <c r="C408" s="61" t="s">
        <v>694</v>
      </c>
      <c r="D408" s="61" t="s">
        <v>1367</v>
      </c>
    </row>
    <row r="409" spans="1:4" ht="39" x14ac:dyDescent="0.25">
      <c r="A409" s="7" t="s">
        <v>703</v>
      </c>
      <c r="B409" s="61" t="s">
        <v>704</v>
      </c>
      <c r="C409" s="61" t="s">
        <v>694</v>
      </c>
      <c r="D409" s="61" t="s">
        <v>1367</v>
      </c>
    </row>
    <row r="410" spans="1:4" ht="39" x14ac:dyDescent="0.25">
      <c r="A410" s="7" t="s">
        <v>3302</v>
      </c>
      <c r="B410" s="61" t="s">
        <v>3303</v>
      </c>
      <c r="C410" s="61" t="s">
        <v>694</v>
      </c>
      <c r="D410" s="61" t="s">
        <v>1367</v>
      </c>
    </row>
    <row r="411" spans="1:4" ht="39" x14ac:dyDescent="0.25">
      <c r="A411" s="7" t="s">
        <v>705</v>
      </c>
      <c r="B411" s="61" t="s">
        <v>706</v>
      </c>
      <c r="C411" s="61" t="s">
        <v>694</v>
      </c>
      <c r="D411" s="61" t="s">
        <v>1367</v>
      </c>
    </row>
    <row r="412" spans="1:4" ht="39" x14ac:dyDescent="0.25">
      <c r="A412" s="7" t="s">
        <v>3304</v>
      </c>
      <c r="B412" s="61" t="s">
        <v>3305</v>
      </c>
      <c r="C412" s="61" t="s">
        <v>694</v>
      </c>
      <c r="D412" s="61" t="s">
        <v>1367</v>
      </c>
    </row>
    <row r="413" spans="1:4" ht="39" x14ac:dyDescent="0.25">
      <c r="A413" s="7" t="s">
        <v>707</v>
      </c>
      <c r="B413" s="61" t="s">
        <v>708</v>
      </c>
      <c r="C413" s="61" t="s">
        <v>694</v>
      </c>
      <c r="D413" s="61" t="s">
        <v>1367</v>
      </c>
    </row>
    <row r="414" spans="1:4" ht="39" x14ac:dyDescent="0.25">
      <c r="A414" s="7" t="s">
        <v>3306</v>
      </c>
      <c r="B414" s="61" t="s">
        <v>3307</v>
      </c>
      <c r="C414" s="61" t="s">
        <v>694</v>
      </c>
      <c r="D414" s="61" t="s">
        <v>1367</v>
      </c>
    </row>
    <row r="415" spans="1:4" ht="39" x14ac:dyDescent="0.25">
      <c r="A415" s="7" t="s">
        <v>3308</v>
      </c>
      <c r="B415" s="61" t="s">
        <v>3309</v>
      </c>
      <c r="C415" s="61" t="s">
        <v>694</v>
      </c>
      <c r="D415" s="61" t="s">
        <v>1367</v>
      </c>
    </row>
    <row r="416" spans="1:4" x14ac:dyDescent="0.25">
      <c r="A416" s="7" t="s">
        <v>709</v>
      </c>
      <c r="B416" s="61" t="s">
        <v>710</v>
      </c>
      <c r="C416" s="61" t="s">
        <v>711</v>
      </c>
      <c r="D416" s="61" t="s">
        <v>1368</v>
      </c>
    </row>
    <row r="417" spans="1:4" ht="26.25" x14ac:dyDescent="0.25">
      <c r="A417" s="7" t="s">
        <v>712</v>
      </c>
      <c r="B417" s="61" t="s">
        <v>713</v>
      </c>
      <c r="C417" s="61" t="s">
        <v>714</v>
      </c>
      <c r="D417" s="61" t="s">
        <v>1369</v>
      </c>
    </row>
    <row r="418" spans="1:4" ht="26.25" x14ac:dyDescent="0.25">
      <c r="A418" s="7" t="s">
        <v>715</v>
      </c>
      <c r="B418" s="61" t="s">
        <v>716</v>
      </c>
      <c r="C418" s="61" t="s">
        <v>714</v>
      </c>
      <c r="D418" s="61" t="s">
        <v>1369</v>
      </c>
    </row>
    <row r="419" spans="1:4" ht="26.25" x14ac:dyDescent="0.25">
      <c r="A419" s="7" t="s">
        <v>717</v>
      </c>
      <c r="B419" s="61" t="s">
        <v>3310</v>
      </c>
      <c r="C419" s="61" t="s">
        <v>714</v>
      </c>
      <c r="D419" s="61" t="s">
        <v>1369</v>
      </c>
    </row>
    <row r="420" spans="1:4" ht="26.25" x14ac:dyDescent="0.25">
      <c r="A420" s="7" t="s">
        <v>718</v>
      </c>
      <c r="B420" s="61" t="s">
        <v>719</v>
      </c>
      <c r="C420" s="61" t="s">
        <v>714</v>
      </c>
      <c r="D420" s="61" t="s">
        <v>1369</v>
      </c>
    </row>
    <row r="421" spans="1:4" x14ac:dyDescent="0.25">
      <c r="A421" s="7" t="s">
        <v>720</v>
      </c>
      <c r="B421" s="61" t="s">
        <v>721</v>
      </c>
      <c r="C421" s="61" t="s">
        <v>722</v>
      </c>
      <c r="D421" s="61" t="s">
        <v>1370</v>
      </c>
    </row>
    <row r="422" spans="1:4" x14ac:dyDescent="0.25">
      <c r="A422" s="7" t="s">
        <v>3311</v>
      </c>
      <c r="B422" s="61" t="s">
        <v>3312</v>
      </c>
      <c r="C422" s="61" t="s">
        <v>4059</v>
      </c>
      <c r="D422" s="61" t="s">
        <v>4060</v>
      </c>
    </row>
    <row r="423" spans="1:4" ht="26.25" x14ac:dyDescent="0.25">
      <c r="A423" s="7" t="s">
        <v>3313</v>
      </c>
      <c r="B423" s="61" t="s">
        <v>3314</v>
      </c>
      <c r="C423" s="61" t="s">
        <v>4061</v>
      </c>
      <c r="D423" s="61" t="s">
        <v>4062</v>
      </c>
    </row>
    <row r="424" spans="1:4" x14ac:dyDescent="0.25">
      <c r="A424" s="7" t="s">
        <v>723</v>
      </c>
      <c r="B424" s="61" t="s">
        <v>724</v>
      </c>
      <c r="C424" s="61" t="s">
        <v>725</v>
      </c>
      <c r="D424" s="61" t="s">
        <v>1371</v>
      </c>
    </row>
    <row r="425" spans="1:4" x14ac:dyDescent="0.25">
      <c r="A425" s="7" t="s">
        <v>726</v>
      </c>
      <c r="B425" s="61" t="s">
        <v>727</v>
      </c>
      <c r="C425" s="61" t="s">
        <v>725</v>
      </c>
      <c r="D425" s="61" t="s">
        <v>1371</v>
      </c>
    </row>
    <row r="426" spans="1:4" x14ac:dyDescent="0.25">
      <c r="A426" s="7" t="s">
        <v>728</v>
      </c>
      <c r="B426" s="61" t="s">
        <v>729</v>
      </c>
      <c r="C426" s="61" t="s">
        <v>725</v>
      </c>
      <c r="D426" s="61" t="s">
        <v>1371</v>
      </c>
    </row>
    <row r="427" spans="1:4" x14ac:dyDescent="0.25">
      <c r="A427" s="7" t="s">
        <v>730</v>
      </c>
      <c r="B427" s="61" t="s">
        <v>731</v>
      </c>
      <c r="C427" s="61" t="s">
        <v>725</v>
      </c>
      <c r="D427" s="61" t="s">
        <v>1371</v>
      </c>
    </row>
    <row r="428" spans="1:4" x14ac:dyDescent="0.25">
      <c r="A428" s="7" t="s">
        <v>732</v>
      </c>
      <c r="B428" s="61" t="s">
        <v>733</v>
      </c>
      <c r="C428" s="61" t="s">
        <v>725</v>
      </c>
      <c r="D428" s="61" t="s">
        <v>1371</v>
      </c>
    </row>
    <row r="429" spans="1:4" x14ac:dyDescent="0.25">
      <c r="A429" s="7" t="s">
        <v>734</v>
      </c>
      <c r="B429" s="61" t="s">
        <v>735</v>
      </c>
      <c r="C429" s="61" t="s">
        <v>736</v>
      </c>
      <c r="D429" s="61" t="s">
        <v>1372</v>
      </c>
    </row>
    <row r="430" spans="1:4" ht="26.25" x14ac:dyDescent="0.25">
      <c r="A430" s="7" t="s">
        <v>3815</v>
      </c>
      <c r="B430" s="61" t="s">
        <v>3816</v>
      </c>
      <c r="C430" s="61" t="s">
        <v>739</v>
      </c>
      <c r="D430" s="61" t="s">
        <v>4262</v>
      </c>
    </row>
    <row r="431" spans="1:4" ht="26.25" x14ac:dyDescent="0.25">
      <c r="A431" s="7" t="s">
        <v>737</v>
      </c>
      <c r="B431" s="61" t="s">
        <v>738</v>
      </c>
      <c r="C431" s="61" t="s">
        <v>739</v>
      </c>
      <c r="D431" s="61" t="s">
        <v>4262</v>
      </c>
    </row>
    <row r="432" spans="1:4" ht="26.25" x14ac:dyDescent="0.25">
      <c r="A432" s="7" t="s">
        <v>740</v>
      </c>
      <c r="B432" s="61" t="s">
        <v>741</v>
      </c>
      <c r="C432" s="61" t="s">
        <v>739</v>
      </c>
      <c r="D432" s="61" t="s">
        <v>4262</v>
      </c>
    </row>
    <row r="433" spans="1:4" ht="26.25" x14ac:dyDescent="0.25">
      <c r="A433" s="7" t="s">
        <v>742</v>
      </c>
      <c r="B433" s="61" t="s">
        <v>743</v>
      </c>
      <c r="C433" s="61" t="s">
        <v>739</v>
      </c>
      <c r="D433" s="61" t="s">
        <v>4262</v>
      </c>
    </row>
    <row r="434" spans="1:4" ht="26.25" x14ac:dyDescent="0.25">
      <c r="A434" s="7" t="s">
        <v>744</v>
      </c>
      <c r="B434" s="61" t="s">
        <v>745</v>
      </c>
      <c r="C434" s="61" t="s">
        <v>739</v>
      </c>
      <c r="D434" s="61" t="s">
        <v>4262</v>
      </c>
    </row>
    <row r="435" spans="1:4" ht="26.25" x14ac:dyDescent="0.25">
      <c r="A435" s="7" t="s">
        <v>746</v>
      </c>
      <c r="B435" s="61" t="s">
        <v>3870</v>
      </c>
      <c r="C435" s="61" t="s">
        <v>4264</v>
      </c>
      <c r="D435" s="61" t="s">
        <v>4265</v>
      </c>
    </row>
    <row r="436" spans="1:4" x14ac:dyDescent="0.25">
      <c r="A436" s="7" t="s">
        <v>3316</v>
      </c>
      <c r="B436" s="61" t="s">
        <v>3317</v>
      </c>
      <c r="C436" s="61" t="s">
        <v>4063</v>
      </c>
      <c r="D436" s="61" t="s">
        <v>4064</v>
      </c>
    </row>
    <row r="437" spans="1:4" x14ac:dyDescent="0.25">
      <c r="A437" s="7" t="s">
        <v>3318</v>
      </c>
      <c r="B437" s="61" t="s">
        <v>3319</v>
      </c>
      <c r="C437" s="61" t="s">
        <v>4063</v>
      </c>
      <c r="D437" s="61" t="s">
        <v>4064</v>
      </c>
    </row>
    <row r="438" spans="1:4" x14ac:dyDescent="0.25">
      <c r="A438" s="7" t="s">
        <v>3320</v>
      </c>
      <c r="B438" s="61" t="s">
        <v>3321</v>
      </c>
      <c r="C438" s="61" t="s">
        <v>4063</v>
      </c>
      <c r="D438" s="61" t="s">
        <v>4064</v>
      </c>
    </row>
    <row r="439" spans="1:4" x14ac:dyDescent="0.25">
      <c r="A439" s="7" t="s">
        <v>3322</v>
      </c>
      <c r="B439" s="61" t="s">
        <v>3323</v>
      </c>
      <c r="C439" s="61" t="s">
        <v>4063</v>
      </c>
      <c r="D439" s="61" t="s">
        <v>4064</v>
      </c>
    </row>
    <row r="440" spans="1:4" x14ac:dyDescent="0.25">
      <c r="A440" s="7" t="s">
        <v>3599</v>
      </c>
      <c r="B440" s="61" t="s">
        <v>3600</v>
      </c>
      <c r="C440" s="61" t="s">
        <v>4214</v>
      </c>
      <c r="D440" s="61" t="s">
        <v>4215</v>
      </c>
    </row>
    <row r="441" spans="1:4" x14ac:dyDescent="0.25">
      <c r="A441" s="7" t="s">
        <v>3601</v>
      </c>
      <c r="B441" s="61" t="s">
        <v>3602</v>
      </c>
      <c r="C441" s="61" t="s">
        <v>4214</v>
      </c>
      <c r="D441" s="61" t="s">
        <v>4215</v>
      </c>
    </row>
    <row r="442" spans="1:4" x14ac:dyDescent="0.25">
      <c r="A442" s="7" t="s">
        <v>3603</v>
      </c>
      <c r="B442" s="61" t="s">
        <v>3604</v>
      </c>
      <c r="C442" s="61" t="s">
        <v>4214</v>
      </c>
      <c r="D442" s="61" t="s">
        <v>4215</v>
      </c>
    </row>
    <row r="443" spans="1:4" x14ac:dyDescent="0.25">
      <c r="A443" s="7" t="s">
        <v>747</v>
      </c>
      <c r="B443" s="61" t="s">
        <v>748</v>
      </c>
      <c r="C443" s="61" t="s">
        <v>749</v>
      </c>
      <c r="D443" s="61" t="s">
        <v>1373</v>
      </c>
    </row>
    <row r="444" spans="1:4" ht="26.25" x14ac:dyDescent="0.25">
      <c r="A444" s="7" t="s">
        <v>750</v>
      </c>
      <c r="B444" s="61" t="s">
        <v>751</v>
      </c>
      <c r="C444" s="61" t="s">
        <v>749</v>
      </c>
      <c r="D444" s="61" t="s">
        <v>1373</v>
      </c>
    </row>
    <row r="445" spans="1:4" ht="26.25" x14ac:dyDescent="0.25">
      <c r="A445" s="7" t="s">
        <v>752</v>
      </c>
      <c r="B445" s="61" t="s">
        <v>753</v>
      </c>
      <c r="C445" s="61" t="s">
        <v>749</v>
      </c>
      <c r="D445" s="61" t="s">
        <v>1373</v>
      </c>
    </row>
    <row r="446" spans="1:4" x14ac:dyDescent="0.25">
      <c r="A446" s="7" t="s">
        <v>754</v>
      </c>
      <c r="B446" s="61" t="s">
        <v>755</v>
      </c>
      <c r="C446" s="61" t="s">
        <v>749</v>
      </c>
      <c r="D446" s="61" t="s">
        <v>1373</v>
      </c>
    </row>
    <row r="447" spans="1:4" ht="26.25" x14ac:dyDescent="0.25">
      <c r="A447" s="7" t="s">
        <v>756</v>
      </c>
      <c r="B447" s="61" t="s">
        <v>757</v>
      </c>
      <c r="C447" s="61" t="s">
        <v>749</v>
      </c>
      <c r="D447" s="61" t="s">
        <v>1373</v>
      </c>
    </row>
    <row r="448" spans="1:4" x14ac:dyDescent="0.25">
      <c r="A448" s="7" t="s">
        <v>758</v>
      </c>
      <c r="B448" s="61" t="s">
        <v>759</v>
      </c>
      <c r="C448" s="61" t="s">
        <v>749</v>
      </c>
      <c r="D448" s="61" t="s">
        <v>1373</v>
      </c>
    </row>
    <row r="449" spans="1:4" x14ac:dyDescent="0.25">
      <c r="A449" s="7" t="s">
        <v>3553</v>
      </c>
      <c r="B449" s="61" t="s">
        <v>3554</v>
      </c>
      <c r="C449" s="61" t="s">
        <v>749</v>
      </c>
      <c r="D449" s="61" t="s">
        <v>1373</v>
      </c>
    </row>
    <row r="450" spans="1:4" ht="26.25" x14ac:dyDescent="0.25">
      <c r="A450" s="7" t="s">
        <v>3555</v>
      </c>
      <c r="B450" s="61" t="s">
        <v>3556</v>
      </c>
      <c r="C450" s="61" t="s">
        <v>749</v>
      </c>
      <c r="D450" s="61" t="s">
        <v>1373</v>
      </c>
    </row>
    <row r="451" spans="1:4" x14ac:dyDescent="0.25">
      <c r="A451" s="7" t="s">
        <v>760</v>
      </c>
      <c r="B451" s="61" t="s">
        <v>761</v>
      </c>
      <c r="C451" s="61" t="s">
        <v>749</v>
      </c>
      <c r="D451" s="61" t="s">
        <v>1373</v>
      </c>
    </row>
    <row r="452" spans="1:4" ht="26.25" x14ac:dyDescent="0.25">
      <c r="A452" s="7" t="s">
        <v>3817</v>
      </c>
      <c r="B452" s="61" t="s">
        <v>3818</v>
      </c>
      <c r="C452" s="61" t="s">
        <v>749</v>
      </c>
      <c r="D452" s="61" t="s">
        <v>1373</v>
      </c>
    </row>
    <row r="453" spans="1:4" ht="39" x14ac:dyDescent="0.25">
      <c r="A453" s="7" t="s">
        <v>3819</v>
      </c>
      <c r="B453" s="61" t="s">
        <v>3820</v>
      </c>
      <c r="C453" s="61" t="s">
        <v>749</v>
      </c>
      <c r="D453" s="61" t="s">
        <v>1373</v>
      </c>
    </row>
    <row r="454" spans="1:4" ht="26.25" x14ac:dyDescent="0.25">
      <c r="A454" s="7" t="s">
        <v>3823</v>
      </c>
      <c r="B454" s="61" t="s">
        <v>3556</v>
      </c>
      <c r="C454" s="61" t="s">
        <v>749</v>
      </c>
      <c r="D454" s="61" t="s">
        <v>1373</v>
      </c>
    </row>
    <row r="455" spans="1:4" ht="26.25" x14ac:dyDescent="0.25">
      <c r="A455" s="7" t="s">
        <v>3124</v>
      </c>
      <c r="B455" s="61" t="s">
        <v>3962</v>
      </c>
      <c r="C455" s="61" t="s">
        <v>749</v>
      </c>
      <c r="D455" s="61" t="s">
        <v>1373</v>
      </c>
    </row>
    <row r="456" spans="1:4" ht="26.25" x14ac:dyDescent="0.25">
      <c r="A456" s="7" t="s">
        <v>762</v>
      </c>
      <c r="B456" s="61" t="s">
        <v>763</v>
      </c>
      <c r="C456" s="61" t="s">
        <v>764</v>
      </c>
      <c r="D456" s="61" t="s">
        <v>1374</v>
      </c>
    </row>
    <row r="457" spans="1:4" ht="26.25" x14ac:dyDescent="0.25">
      <c r="A457" s="7" t="s">
        <v>3324</v>
      </c>
      <c r="B457" s="61" t="s">
        <v>3325</v>
      </c>
      <c r="C457" s="61" t="s">
        <v>4065</v>
      </c>
      <c r="D457" s="61" t="s">
        <v>4066</v>
      </c>
    </row>
    <row r="458" spans="1:4" ht="26.25" x14ac:dyDescent="0.25">
      <c r="A458" s="7" t="s">
        <v>3326</v>
      </c>
      <c r="B458" s="61" t="s">
        <v>3327</v>
      </c>
      <c r="C458" s="61" t="s">
        <v>4065</v>
      </c>
      <c r="D458" s="61" t="s">
        <v>4066</v>
      </c>
    </row>
    <row r="459" spans="1:4" ht="26.25" x14ac:dyDescent="0.25">
      <c r="A459" s="7" t="s">
        <v>3328</v>
      </c>
      <c r="B459" s="61" t="s">
        <v>3329</v>
      </c>
      <c r="C459" s="61" t="s">
        <v>4067</v>
      </c>
      <c r="D459" s="61" t="s">
        <v>4068</v>
      </c>
    </row>
    <row r="460" spans="1:4" ht="26.25" x14ac:dyDescent="0.25">
      <c r="A460" s="7" t="s">
        <v>3330</v>
      </c>
      <c r="B460" s="61" t="s">
        <v>3331</v>
      </c>
      <c r="C460" s="61" t="s">
        <v>4069</v>
      </c>
      <c r="D460" s="61" t="s">
        <v>4070</v>
      </c>
    </row>
    <row r="461" spans="1:4" ht="26.25" x14ac:dyDescent="0.25">
      <c r="A461" s="7" t="s">
        <v>765</v>
      </c>
      <c r="B461" s="61" t="s">
        <v>766</v>
      </c>
      <c r="C461" s="61" t="s">
        <v>4275</v>
      </c>
      <c r="D461" s="61" t="s">
        <v>1375</v>
      </c>
    </row>
    <row r="462" spans="1:4" ht="26.25" x14ac:dyDescent="0.25">
      <c r="A462" s="7" t="s">
        <v>3332</v>
      </c>
      <c r="B462" s="61" t="s">
        <v>3333</v>
      </c>
      <c r="C462" s="61" t="s">
        <v>4071</v>
      </c>
      <c r="D462" s="61" t="s">
        <v>4072</v>
      </c>
    </row>
    <row r="463" spans="1:4" ht="39" x14ac:dyDescent="0.25">
      <c r="A463" s="7" t="s">
        <v>3334</v>
      </c>
      <c r="B463" s="61" t="s">
        <v>3335</v>
      </c>
      <c r="C463" s="61" t="s">
        <v>4073</v>
      </c>
      <c r="D463" s="61" t="s">
        <v>4074</v>
      </c>
    </row>
    <row r="464" spans="1:4" x14ac:dyDescent="0.25">
      <c r="A464" s="7" t="s">
        <v>3557</v>
      </c>
      <c r="B464" s="61" t="s">
        <v>3558</v>
      </c>
      <c r="C464" s="61" t="s">
        <v>4204</v>
      </c>
      <c r="D464" s="61" t="s">
        <v>4205</v>
      </c>
    </row>
    <row r="465" spans="1:4" ht="26.25" x14ac:dyDescent="0.25">
      <c r="A465" s="7" t="s">
        <v>3336</v>
      </c>
      <c r="B465" s="61" t="s">
        <v>212</v>
      </c>
      <c r="C465" s="61" t="s">
        <v>4075</v>
      </c>
      <c r="D465" s="61" t="s">
        <v>4076</v>
      </c>
    </row>
    <row r="466" spans="1:4" ht="26.25" x14ac:dyDescent="0.25">
      <c r="A466" s="7" t="s">
        <v>3337</v>
      </c>
      <c r="B466" s="61" t="s">
        <v>3338</v>
      </c>
      <c r="C466" s="61" t="s">
        <v>4077</v>
      </c>
      <c r="D466" s="61" t="s">
        <v>4078</v>
      </c>
    </row>
    <row r="467" spans="1:4" x14ac:dyDescent="0.25">
      <c r="A467" s="7" t="s">
        <v>767</v>
      </c>
      <c r="B467" s="61" t="s">
        <v>768</v>
      </c>
      <c r="C467" s="61" t="s">
        <v>769</v>
      </c>
      <c r="D467" s="61" t="s">
        <v>1376</v>
      </c>
    </row>
    <row r="468" spans="1:4" x14ac:dyDescent="0.25">
      <c r="A468" s="7" t="s">
        <v>770</v>
      </c>
      <c r="B468" s="61" t="s">
        <v>771</v>
      </c>
      <c r="C468" s="61" t="s">
        <v>769</v>
      </c>
      <c r="D468" s="61" t="s">
        <v>1376</v>
      </c>
    </row>
    <row r="469" spans="1:4" x14ac:dyDescent="0.25">
      <c r="A469" s="7" t="s">
        <v>772</v>
      </c>
      <c r="B469" s="61" t="s">
        <v>773</v>
      </c>
      <c r="C469" s="61" t="s">
        <v>769</v>
      </c>
      <c r="D469" s="61" t="s">
        <v>1376</v>
      </c>
    </row>
    <row r="470" spans="1:4" x14ac:dyDescent="0.25">
      <c r="A470" s="7" t="s">
        <v>774</v>
      </c>
      <c r="B470" s="61" t="s">
        <v>775</v>
      </c>
      <c r="C470" s="61" t="s">
        <v>769</v>
      </c>
      <c r="D470" s="61" t="s">
        <v>1376</v>
      </c>
    </row>
    <row r="471" spans="1:4" x14ac:dyDescent="0.25">
      <c r="A471" s="7" t="s">
        <v>776</v>
      </c>
      <c r="B471" s="61" t="s">
        <v>777</v>
      </c>
      <c r="C471" s="61" t="s">
        <v>769</v>
      </c>
      <c r="D471" s="61" t="s">
        <v>1376</v>
      </c>
    </row>
    <row r="472" spans="1:4" x14ac:dyDescent="0.25">
      <c r="A472" s="7" t="s">
        <v>3125</v>
      </c>
      <c r="B472" s="61" t="s">
        <v>3959</v>
      </c>
      <c r="C472" s="61" t="s">
        <v>769</v>
      </c>
      <c r="D472" s="61" t="s">
        <v>1376</v>
      </c>
    </row>
    <row r="473" spans="1:4" x14ac:dyDescent="0.25">
      <c r="A473" s="7" t="s">
        <v>3126</v>
      </c>
      <c r="B473" s="61" t="s">
        <v>3960</v>
      </c>
      <c r="C473" s="61" t="s">
        <v>769</v>
      </c>
      <c r="D473" s="61" t="s">
        <v>1376</v>
      </c>
    </row>
    <row r="474" spans="1:4" ht="26.25" x14ac:dyDescent="0.25">
      <c r="A474" s="7" t="s">
        <v>3127</v>
      </c>
      <c r="B474" s="61" t="s">
        <v>3961</v>
      </c>
      <c r="C474" s="61" t="s">
        <v>769</v>
      </c>
      <c r="D474" s="61" t="s">
        <v>1376</v>
      </c>
    </row>
    <row r="475" spans="1:4" x14ac:dyDescent="0.25">
      <c r="A475" s="7" t="s">
        <v>778</v>
      </c>
      <c r="B475" s="61" t="s">
        <v>779</v>
      </c>
      <c r="C475" s="61" t="s">
        <v>780</v>
      </c>
      <c r="D475" s="61" t="s">
        <v>1377</v>
      </c>
    </row>
    <row r="476" spans="1:4" x14ac:dyDescent="0.25">
      <c r="A476" s="7" t="s">
        <v>781</v>
      </c>
      <c r="B476" s="61" t="s">
        <v>782</v>
      </c>
      <c r="C476" s="61" t="s">
        <v>780</v>
      </c>
      <c r="D476" s="61" t="s">
        <v>1377</v>
      </c>
    </row>
    <row r="477" spans="1:4" x14ac:dyDescent="0.25">
      <c r="A477" s="7" t="s">
        <v>783</v>
      </c>
      <c r="B477" s="61" t="s">
        <v>784</v>
      </c>
      <c r="C477" s="61" t="s">
        <v>780</v>
      </c>
      <c r="D477" s="61" t="s">
        <v>1377</v>
      </c>
    </row>
    <row r="478" spans="1:4" x14ac:dyDescent="0.25">
      <c r="A478" s="7" t="s">
        <v>785</v>
      </c>
      <c r="B478" s="61" t="s">
        <v>786</v>
      </c>
      <c r="C478" s="61" t="s">
        <v>780</v>
      </c>
      <c r="D478" s="61" t="s">
        <v>1377</v>
      </c>
    </row>
    <row r="479" spans="1:4" ht="26.25" x14ac:dyDescent="0.25">
      <c r="A479" s="7" t="s">
        <v>3339</v>
      </c>
      <c r="B479" s="61" t="s">
        <v>3340</v>
      </c>
      <c r="C479" s="61" t="s">
        <v>4079</v>
      </c>
      <c r="D479" s="61" t="s">
        <v>4080</v>
      </c>
    </row>
    <row r="480" spans="1:4" x14ac:dyDescent="0.25">
      <c r="A480" s="7" t="s">
        <v>3805</v>
      </c>
      <c r="B480" s="61" t="s">
        <v>3806</v>
      </c>
      <c r="C480" s="61" t="s">
        <v>4256</v>
      </c>
      <c r="D480" s="61" t="s">
        <v>4257</v>
      </c>
    </row>
    <row r="481" spans="1:4" x14ac:dyDescent="0.25">
      <c r="A481" s="7" t="s">
        <v>3738</v>
      </c>
      <c r="B481" s="61" t="s">
        <v>3739</v>
      </c>
      <c r="C481" s="61" t="s">
        <v>4242</v>
      </c>
      <c r="D481" s="61" t="s">
        <v>4243</v>
      </c>
    </row>
    <row r="482" spans="1:4" x14ac:dyDescent="0.25">
      <c r="A482" s="7" t="s">
        <v>3759</v>
      </c>
      <c r="B482" s="61" t="s">
        <v>3760</v>
      </c>
      <c r="C482" s="61" t="s">
        <v>4250</v>
      </c>
      <c r="D482" s="61" t="s">
        <v>4251</v>
      </c>
    </row>
    <row r="483" spans="1:4" ht="26.25" x14ac:dyDescent="0.25">
      <c r="A483" s="7" t="s">
        <v>787</v>
      </c>
      <c r="B483" s="61" t="s">
        <v>788</v>
      </c>
      <c r="C483" s="61" t="s">
        <v>789</v>
      </c>
      <c r="D483" s="61" t="s">
        <v>1378</v>
      </c>
    </row>
    <row r="484" spans="1:4" x14ac:dyDescent="0.25">
      <c r="A484" s="7" t="s">
        <v>790</v>
      </c>
      <c r="B484" s="61" t="s">
        <v>791</v>
      </c>
      <c r="C484" s="61" t="s">
        <v>792</v>
      </c>
      <c r="D484" s="61" t="s">
        <v>1379</v>
      </c>
    </row>
    <row r="485" spans="1:4" ht="26.25" x14ac:dyDescent="0.25">
      <c r="A485" s="7" t="s">
        <v>793</v>
      </c>
      <c r="B485" s="61" t="s">
        <v>794</v>
      </c>
      <c r="C485" s="61" t="s">
        <v>795</v>
      </c>
      <c r="D485" s="61" t="s">
        <v>1380</v>
      </c>
    </row>
    <row r="486" spans="1:4" ht="26.25" x14ac:dyDescent="0.25">
      <c r="A486" s="7" t="s">
        <v>796</v>
      </c>
      <c r="B486" s="61" t="s">
        <v>797</v>
      </c>
      <c r="C486" s="61" t="s">
        <v>795</v>
      </c>
      <c r="D486" s="61" t="s">
        <v>1380</v>
      </c>
    </row>
    <row r="487" spans="1:4" ht="26.25" x14ac:dyDescent="0.25">
      <c r="A487" s="7" t="s">
        <v>798</v>
      </c>
      <c r="B487" s="61" t="s">
        <v>799</v>
      </c>
      <c r="C487" s="61" t="s">
        <v>795</v>
      </c>
      <c r="D487" s="61" t="s">
        <v>1380</v>
      </c>
    </row>
    <row r="488" spans="1:4" ht="26.25" x14ac:dyDescent="0.25">
      <c r="A488" s="7" t="s">
        <v>800</v>
      </c>
      <c r="B488" s="61" t="s">
        <v>801</v>
      </c>
      <c r="C488" s="61" t="s">
        <v>795</v>
      </c>
      <c r="D488" s="61" t="s">
        <v>1380</v>
      </c>
    </row>
    <row r="489" spans="1:4" ht="26.25" x14ac:dyDescent="0.25">
      <c r="A489" s="7" t="s">
        <v>3559</v>
      </c>
      <c r="B489" s="61" t="s">
        <v>3560</v>
      </c>
      <c r="C489" s="61" t="s">
        <v>4206</v>
      </c>
      <c r="D489" s="61" t="s">
        <v>4207</v>
      </c>
    </row>
    <row r="490" spans="1:4" x14ac:dyDescent="0.25">
      <c r="A490" s="7" t="s">
        <v>3866</v>
      </c>
      <c r="B490" s="61" t="s">
        <v>3867</v>
      </c>
      <c r="C490" s="61" t="s">
        <v>4263</v>
      </c>
      <c r="D490" s="61" t="s">
        <v>4060</v>
      </c>
    </row>
    <row r="491" spans="1:4" x14ac:dyDescent="0.25">
      <c r="A491" s="7" t="s">
        <v>3868</v>
      </c>
      <c r="B491" s="61" t="s">
        <v>3869</v>
      </c>
      <c r="C491" s="61" t="s">
        <v>4263</v>
      </c>
      <c r="D491" s="61" t="s">
        <v>4060</v>
      </c>
    </row>
    <row r="492" spans="1:4" x14ac:dyDescent="0.25">
      <c r="A492" s="7" t="s">
        <v>3341</v>
      </c>
      <c r="B492" s="61" t="s">
        <v>3342</v>
      </c>
      <c r="C492" s="61" t="s">
        <v>4081</v>
      </c>
      <c r="D492" s="61" t="s">
        <v>4082</v>
      </c>
    </row>
    <row r="493" spans="1:4" x14ac:dyDescent="0.25">
      <c r="A493" s="7" t="s">
        <v>3343</v>
      </c>
      <c r="B493" s="61" t="s">
        <v>3344</v>
      </c>
      <c r="C493" s="61" t="s">
        <v>4081</v>
      </c>
      <c r="D493" s="61" t="s">
        <v>4082</v>
      </c>
    </row>
    <row r="494" spans="1:4" ht="26.25" x14ac:dyDescent="0.25">
      <c r="A494" s="7" t="s">
        <v>3345</v>
      </c>
      <c r="B494" s="61" t="s">
        <v>3346</v>
      </c>
      <c r="C494" s="61" t="s">
        <v>4081</v>
      </c>
      <c r="D494" s="61" t="s">
        <v>4082</v>
      </c>
    </row>
    <row r="495" spans="1:4" x14ac:dyDescent="0.25">
      <c r="A495" s="7" t="s">
        <v>3347</v>
      </c>
      <c r="B495" s="61" t="s">
        <v>3348</v>
      </c>
      <c r="C495" s="61" t="s">
        <v>4081</v>
      </c>
      <c r="D495" s="61" t="s">
        <v>4082</v>
      </c>
    </row>
    <row r="496" spans="1:4" x14ac:dyDescent="0.25">
      <c r="A496" s="7" t="s">
        <v>3349</v>
      </c>
      <c r="B496" s="61" t="s">
        <v>3350</v>
      </c>
      <c r="C496" s="61" t="s">
        <v>4083</v>
      </c>
      <c r="D496" s="61" t="s">
        <v>4084</v>
      </c>
    </row>
    <row r="497" spans="1:4" x14ac:dyDescent="0.25">
      <c r="A497" s="7" t="s">
        <v>3351</v>
      </c>
      <c r="B497" s="61" t="s">
        <v>3352</v>
      </c>
      <c r="C497" s="61" t="s">
        <v>4083</v>
      </c>
      <c r="D497" s="61" t="s">
        <v>4084</v>
      </c>
    </row>
    <row r="498" spans="1:4" x14ac:dyDescent="0.25">
      <c r="A498" s="7" t="s">
        <v>802</v>
      </c>
      <c r="B498" s="61" t="s">
        <v>803</v>
      </c>
      <c r="C498" s="61" t="s">
        <v>804</v>
      </c>
      <c r="D498" s="61" t="s">
        <v>1381</v>
      </c>
    </row>
    <row r="499" spans="1:4" ht="26.25" x14ac:dyDescent="0.25">
      <c r="A499" s="7" t="s">
        <v>3791</v>
      </c>
      <c r="B499" s="61" t="s">
        <v>3792</v>
      </c>
      <c r="C499" s="61" t="s">
        <v>804</v>
      </c>
      <c r="D499" s="61" t="s">
        <v>1381</v>
      </c>
    </row>
    <row r="500" spans="1:4" ht="26.25" x14ac:dyDescent="0.25">
      <c r="A500" s="7" t="s">
        <v>3793</v>
      </c>
      <c r="B500" s="61" t="s">
        <v>3794</v>
      </c>
      <c r="C500" s="61" t="s">
        <v>804</v>
      </c>
      <c r="D500" s="61" t="s">
        <v>1381</v>
      </c>
    </row>
    <row r="501" spans="1:4" ht="26.25" x14ac:dyDescent="0.25">
      <c r="A501" s="7" t="s">
        <v>805</v>
      </c>
      <c r="B501" s="61" t="s">
        <v>806</v>
      </c>
      <c r="C501" s="61" t="s">
        <v>804</v>
      </c>
      <c r="D501" s="61" t="s">
        <v>1381</v>
      </c>
    </row>
    <row r="502" spans="1:4" x14ac:dyDescent="0.25">
      <c r="A502" s="7" t="s">
        <v>3353</v>
      </c>
      <c r="B502" s="61" t="s">
        <v>3354</v>
      </c>
      <c r="C502" s="61" t="s">
        <v>4085</v>
      </c>
      <c r="D502" s="61" t="s">
        <v>4086</v>
      </c>
    </row>
    <row r="503" spans="1:4" x14ac:dyDescent="0.25">
      <c r="A503" s="7" t="s">
        <v>3355</v>
      </c>
      <c r="B503" s="61" t="s">
        <v>3356</v>
      </c>
      <c r="C503" s="61" t="s">
        <v>4087</v>
      </c>
      <c r="D503" s="61" t="s">
        <v>4088</v>
      </c>
    </row>
    <row r="504" spans="1:4" x14ac:dyDescent="0.25">
      <c r="A504" s="7" t="s">
        <v>3357</v>
      </c>
      <c r="B504" s="61" t="s">
        <v>3358</v>
      </c>
      <c r="C504" s="61" t="s">
        <v>4089</v>
      </c>
      <c r="D504" s="61" t="s">
        <v>4090</v>
      </c>
    </row>
    <row r="505" spans="1:4" x14ac:dyDescent="0.25">
      <c r="A505" s="7" t="s">
        <v>3359</v>
      </c>
      <c r="B505" s="61" t="s">
        <v>3360</v>
      </c>
      <c r="C505" s="61" t="s">
        <v>4091</v>
      </c>
      <c r="D505" s="61" t="s">
        <v>4092</v>
      </c>
    </row>
    <row r="506" spans="1:4" x14ac:dyDescent="0.25">
      <c r="A506" s="7" t="s">
        <v>3361</v>
      </c>
      <c r="B506" s="61" t="s">
        <v>3362</v>
      </c>
      <c r="C506" s="61" t="s">
        <v>4093</v>
      </c>
      <c r="D506" s="61" t="s">
        <v>4094</v>
      </c>
    </row>
    <row r="507" spans="1:4" ht="26.25" x14ac:dyDescent="0.25">
      <c r="A507" s="7" t="s">
        <v>3363</v>
      </c>
      <c r="B507" s="61" t="s">
        <v>3364</v>
      </c>
      <c r="C507" s="61" t="s">
        <v>4095</v>
      </c>
      <c r="D507" s="61" t="s">
        <v>4096</v>
      </c>
    </row>
    <row r="508" spans="1:4" x14ac:dyDescent="0.25">
      <c r="A508" s="7" t="s">
        <v>807</v>
      </c>
      <c r="B508" s="61" t="s">
        <v>808</v>
      </c>
      <c r="C508" s="61" t="s">
        <v>809</v>
      </c>
      <c r="D508" s="61" t="s">
        <v>1382</v>
      </c>
    </row>
    <row r="509" spans="1:4" x14ac:dyDescent="0.25">
      <c r="A509" s="7" t="s">
        <v>4002</v>
      </c>
      <c r="B509" s="61" t="s">
        <v>463</v>
      </c>
      <c r="C509" s="61" t="s">
        <v>809</v>
      </c>
      <c r="D509" s="61" t="s">
        <v>1382</v>
      </c>
    </row>
    <row r="510" spans="1:4" x14ac:dyDescent="0.25">
      <c r="A510" s="7" t="s">
        <v>4003</v>
      </c>
      <c r="B510" s="61" t="s">
        <v>4004</v>
      </c>
      <c r="C510" s="61" t="s">
        <v>809</v>
      </c>
      <c r="D510" s="61" t="s">
        <v>1382</v>
      </c>
    </row>
    <row r="511" spans="1:4" x14ac:dyDescent="0.25">
      <c r="A511" s="7" t="s">
        <v>3365</v>
      </c>
      <c r="B511" s="61" t="s">
        <v>3366</v>
      </c>
      <c r="C511" s="61" t="s">
        <v>4097</v>
      </c>
      <c r="D511" s="61" t="s">
        <v>4098</v>
      </c>
    </row>
    <row r="512" spans="1:4" ht="26.25" x14ac:dyDescent="0.25">
      <c r="A512" s="7" t="s">
        <v>3367</v>
      </c>
      <c r="B512" s="61" t="s">
        <v>3368</v>
      </c>
      <c r="C512" s="61" t="s">
        <v>812</v>
      </c>
      <c r="D512" s="61" t="s">
        <v>1383</v>
      </c>
    </row>
    <row r="513" spans="1:4" x14ac:dyDescent="0.25">
      <c r="A513" s="7" t="s">
        <v>810</v>
      </c>
      <c r="B513" s="61" t="s">
        <v>811</v>
      </c>
      <c r="C513" s="61" t="s">
        <v>812</v>
      </c>
      <c r="D513" s="61" t="s">
        <v>1383</v>
      </c>
    </row>
    <row r="514" spans="1:4" ht="39" x14ac:dyDescent="0.25">
      <c r="A514" s="7" t="s">
        <v>3493</v>
      </c>
      <c r="B514" s="61" t="s">
        <v>3494</v>
      </c>
      <c r="C514" s="61" t="s">
        <v>4190</v>
      </c>
      <c r="D514" s="61" t="s">
        <v>4191</v>
      </c>
    </row>
    <row r="515" spans="1:4" ht="26.25" x14ac:dyDescent="0.25">
      <c r="A515" s="7" t="s">
        <v>3369</v>
      </c>
      <c r="B515" s="61" t="s">
        <v>3370</v>
      </c>
      <c r="C515" s="61" t="s">
        <v>4099</v>
      </c>
      <c r="D515" s="61" t="s">
        <v>4100</v>
      </c>
    </row>
    <row r="516" spans="1:4" ht="26.25" x14ac:dyDescent="0.25">
      <c r="A516" s="7" t="s">
        <v>813</v>
      </c>
      <c r="B516" s="61" t="s">
        <v>814</v>
      </c>
      <c r="C516" s="61" t="s">
        <v>815</v>
      </c>
      <c r="D516" s="62" t="s">
        <v>1384</v>
      </c>
    </row>
    <row r="517" spans="1:4" ht="26.25" x14ac:dyDescent="0.25">
      <c r="A517" s="7" t="s">
        <v>816</v>
      </c>
      <c r="B517" s="61" t="s">
        <v>817</v>
      </c>
      <c r="C517" s="61" t="s">
        <v>815</v>
      </c>
      <c r="D517" s="61" t="s">
        <v>1384</v>
      </c>
    </row>
    <row r="518" spans="1:4" ht="26.25" x14ac:dyDescent="0.25">
      <c r="A518" s="7" t="s">
        <v>3712</v>
      </c>
      <c r="B518" s="61" t="s">
        <v>3713</v>
      </c>
      <c r="C518" s="61" t="s">
        <v>815</v>
      </c>
      <c r="D518" s="61" t="s">
        <v>1384</v>
      </c>
    </row>
    <row r="519" spans="1:4" ht="26.25" x14ac:dyDescent="0.25">
      <c r="A519" s="7" t="s">
        <v>3714</v>
      </c>
      <c r="B519" s="61" t="s">
        <v>3715</v>
      </c>
      <c r="C519" s="61" t="s">
        <v>815</v>
      </c>
      <c r="D519" s="61" t="s">
        <v>1384</v>
      </c>
    </row>
    <row r="520" spans="1:4" ht="26.25" x14ac:dyDescent="0.25">
      <c r="A520" s="7" t="s">
        <v>3371</v>
      </c>
      <c r="B520" s="61" t="s">
        <v>3372</v>
      </c>
      <c r="C520" s="61" t="s">
        <v>4101</v>
      </c>
      <c r="D520" s="61" t="s">
        <v>4102</v>
      </c>
    </row>
    <row r="521" spans="1:4" x14ac:dyDescent="0.25">
      <c r="A521" s="7" t="s">
        <v>3551</v>
      </c>
      <c r="B521" s="61" t="s">
        <v>3552</v>
      </c>
      <c r="C521" s="61" t="s">
        <v>4202</v>
      </c>
      <c r="D521" s="61" t="s">
        <v>4203</v>
      </c>
    </row>
    <row r="522" spans="1:4" ht="26.25" x14ac:dyDescent="0.25">
      <c r="A522" s="7" t="s">
        <v>818</v>
      </c>
      <c r="B522" s="61" t="s">
        <v>819</v>
      </c>
      <c r="C522" s="61" t="s">
        <v>820</v>
      </c>
      <c r="D522" s="61" t="s">
        <v>1385</v>
      </c>
    </row>
    <row r="523" spans="1:4" ht="26.25" x14ac:dyDescent="0.25">
      <c r="A523" s="7" t="s">
        <v>821</v>
      </c>
      <c r="B523" s="61" t="s">
        <v>822</v>
      </c>
      <c r="C523" s="61" t="s">
        <v>820</v>
      </c>
      <c r="D523" s="61" t="s">
        <v>1385</v>
      </c>
    </row>
    <row r="524" spans="1:4" ht="26.25" x14ac:dyDescent="0.25">
      <c r="A524" s="7" t="s">
        <v>3373</v>
      </c>
      <c r="B524" s="61" t="s">
        <v>3374</v>
      </c>
      <c r="C524" s="61" t="s">
        <v>4103</v>
      </c>
      <c r="D524" s="61" t="s">
        <v>4104</v>
      </c>
    </row>
    <row r="525" spans="1:4" x14ac:dyDescent="0.25">
      <c r="A525" s="7" t="s">
        <v>3569</v>
      </c>
      <c r="B525" s="61" t="s">
        <v>3570</v>
      </c>
      <c r="C525" s="61" t="s">
        <v>4210</v>
      </c>
      <c r="D525" s="61" t="s">
        <v>4211</v>
      </c>
    </row>
    <row r="526" spans="1:4" x14ac:dyDescent="0.25">
      <c r="A526" s="7" t="s">
        <v>3571</v>
      </c>
      <c r="B526" s="61" t="s">
        <v>3572</v>
      </c>
      <c r="C526" s="61" t="s">
        <v>4210</v>
      </c>
      <c r="D526" s="61" t="s">
        <v>4211</v>
      </c>
    </row>
    <row r="527" spans="1:4" x14ac:dyDescent="0.25">
      <c r="A527" s="7" t="s">
        <v>3573</v>
      </c>
      <c r="B527" s="61" t="s">
        <v>3574</v>
      </c>
      <c r="C527" s="61" t="s">
        <v>4210</v>
      </c>
      <c r="D527" s="61" t="s">
        <v>4211</v>
      </c>
    </row>
    <row r="528" spans="1:4" ht="26.25" x14ac:dyDescent="0.25">
      <c r="A528" s="7" t="s">
        <v>3813</v>
      </c>
      <c r="B528" s="61" t="s">
        <v>3814</v>
      </c>
      <c r="C528" s="61" t="s">
        <v>4260</v>
      </c>
      <c r="D528" s="61" t="s">
        <v>4261</v>
      </c>
    </row>
    <row r="529" spans="1:4" x14ac:dyDescent="0.25">
      <c r="A529" s="7" t="s">
        <v>3667</v>
      </c>
      <c r="B529" s="61" t="s">
        <v>3668</v>
      </c>
      <c r="C529" s="61" t="s">
        <v>4228</v>
      </c>
      <c r="D529" s="61" t="s">
        <v>4229</v>
      </c>
    </row>
    <row r="530" spans="1:4" x14ac:dyDescent="0.25">
      <c r="A530" s="7" t="s">
        <v>3976</v>
      </c>
      <c r="B530" s="61" t="s">
        <v>3977</v>
      </c>
      <c r="C530" s="61" t="s">
        <v>4285</v>
      </c>
      <c r="D530" s="61" t="s">
        <v>4286</v>
      </c>
    </row>
    <row r="531" spans="1:4" x14ac:dyDescent="0.25">
      <c r="A531" s="7" t="s">
        <v>3978</v>
      </c>
      <c r="B531" s="61" t="s">
        <v>3979</v>
      </c>
      <c r="C531" s="61" t="s">
        <v>4285</v>
      </c>
      <c r="D531" s="61" t="s">
        <v>4286</v>
      </c>
    </row>
    <row r="532" spans="1:4" ht="26.25" x14ac:dyDescent="0.25">
      <c r="A532" s="7" t="s">
        <v>823</v>
      </c>
      <c r="B532" s="61" t="s">
        <v>824</v>
      </c>
      <c r="C532" s="61" t="s">
        <v>825</v>
      </c>
      <c r="D532" s="61" t="s">
        <v>4274</v>
      </c>
    </row>
    <row r="533" spans="1:4" ht="26.25" x14ac:dyDescent="0.25">
      <c r="A533" s="7" t="s">
        <v>3375</v>
      </c>
      <c r="B533" s="61" t="s">
        <v>3376</v>
      </c>
      <c r="C533" s="61" t="s">
        <v>4105</v>
      </c>
      <c r="D533" s="61" t="s">
        <v>4106</v>
      </c>
    </row>
    <row r="534" spans="1:4" x14ac:dyDescent="0.25">
      <c r="A534" s="7" t="s">
        <v>3377</v>
      </c>
      <c r="B534" s="61" t="s">
        <v>3378</v>
      </c>
      <c r="C534" s="61" t="s">
        <v>4105</v>
      </c>
      <c r="D534" s="61" t="s">
        <v>4106</v>
      </c>
    </row>
    <row r="535" spans="1:4" x14ac:dyDescent="0.25">
      <c r="A535" s="7" t="s">
        <v>3379</v>
      </c>
      <c r="B535" s="61" t="s">
        <v>3380</v>
      </c>
      <c r="C535" s="61" t="s">
        <v>4105</v>
      </c>
      <c r="D535" s="61" t="s">
        <v>4106</v>
      </c>
    </row>
    <row r="536" spans="1:4" x14ac:dyDescent="0.25">
      <c r="A536" s="7" t="s">
        <v>3381</v>
      </c>
      <c r="B536" s="61" t="s">
        <v>3382</v>
      </c>
      <c r="C536" s="61" t="s">
        <v>4107</v>
      </c>
      <c r="D536" s="61" t="s">
        <v>4108</v>
      </c>
    </row>
    <row r="537" spans="1:4" x14ac:dyDescent="0.25">
      <c r="A537" s="7" t="s">
        <v>3383</v>
      </c>
      <c r="B537" s="61" t="s">
        <v>3384</v>
      </c>
      <c r="C537" s="61" t="s">
        <v>4107</v>
      </c>
      <c r="D537" s="61" t="s">
        <v>4108</v>
      </c>
    </row>
    <row r="538" spans="1:4" x14ac:dyDescent="0.25">
      <c r="A538" s="7" t="s">
        <v>826</v>
      </c>
      <c r="B538" s="61" t="s">
        <v>827</v>
      </c>
      <c r="C538" s="61" t="s">
        <v>828</v>
      </c>
      <c r="D538" s="61" t="s">
        <v>1386</v>
      </c>
    </row>
    <row r="539" spans="1:4" x14ac:dyDescent="0.25">
      <c r="A539" s="7" t="s">
        <v>3724</v>
      </c>
      <c r="B539" s="61" t="s">
        <v>3725</v>
      </c>
      <c r="C539" s="61" t="s">
        <v>4236</v>
      </c>
      <c r="D539" s="61" t="s">
        <v>4237</v>
      </c>
    </row>
    <row r="540" spans="1:4" x14ac:dyDescent="0.25">
      <c r="A540" s="7" t="s">
        <v>3385</v>
      </c>
      <c r="B540" s="61" t="s">
        <v>3386</v>
      </c>
      <c r="C540" s="61" t="s">
        <v>831</v>
      </c>
      <c r="D540" s="61" t="s">
        <v>1387</v>
      </c>
    </row>
    <row r="541" spans="1:4" x14ac:dyDescent="0.25">
      <c r="A541" s="7" t="s">
        <v>829</v>
      </c>
      <c r="B541" s="61" t="s">
        <v>830</v>
      </c>
      <c r="C541" s="61" t="s">
        <v>831</v>
      </c>
      <c r="D541" s="61" t="s">
        <v>1387</v>
      </c>
    </row>
    <row r="542" spans="1:4" x14ac:dyDescent="0.25">
      <c r="A542" s="7" t="s">
        <v>3501</v>
      </c>
      <c r="B542" s="61" t="s">
        <v>3502</v>
      </c>
      <c r="C542" s="61" t="s">
        <v>831</v>
      </c>
      <c r="D542" s="61" t="s">
        <v>1387</v>
      </c>
    </row>
    <row r="543" spans="1:4" x14ac:dyDescent="0.25">
      <c r="A543" s="7" t="s">
        <v>3503</v>
      </c>
      <c r="B543" s="61" t="s">
        <v>3504</v>
      </c>
      <c r="C543" s="61" t="s">
        <v>831</v>
      </c>
      <c r="D543" s="61" t="s">
        <v>1387</v>
      </c>
    </row>
    <row r="544" spans="1:4" x14ac:dyDescent="0.25">
      <c r="A544" s="7" t="s">
        <v>3505</v>
      </c>
      <c r="B544" s="61" t="s">
        <v>3506</v>
      </c>
      <c r="C544" s="61" t="s">
        <v>831</v>
      </c>
      <c r="D544" s="61" t="s">
        <v>1387</v>
      </c>
    </row>
    <row r="545" spans="1:4" x14ac:dyDescent="0.25">
      <c r="A545" s="7" t="s">
        <v>3507</v>
      </c>
      <c r="B545" s="61" t="s">
        <v>3508</v>
      </c>
      <c r="C545" s="61" t="s">
        <v>831</v>
      </c>
      <c r="D545" s="61" t="s">
        <v>1387</v>
      </c>
    </row>
    <row r="546" spans="1:4" x14ac:dyDescent="0.25">
      <c r="A546" s="7" t="s">
        <v>3509</v>
      </c>
      <c r="B546" s="61" t="s">
        <v>3510</v>
      </c>
      <c r="C546" s="61" t="s">
        <v>831</v>
      </c>
      <c r="D546" s="61" t="s">
        <v>1387</v>
      </c>
    </row>
    <row r="547" spans="1:4" ht="26.25" x14ac:dyDescent="0.25">
      <c r="A547" s="7" t="s">
        <v>833</v>
      </c>
      <c r="B547" s="61" t="s">
        <v>834</v>
      </c>
      <c r="C547" s="61" t="s">
        <v>831</v>
      </c>
      <c r="D547" s="61" t="s">
        <v>1387</v>
      </c>
    </row>
    <row r="548" spans="1:4" ht="26.25" x14ac:dyDescent="0.25">
      <c r="A548" s="7" t="s">
        <v>835</v>
      </c>
      <c r="B548" s="61" t="s">
        <v>836</v>
      </c>
      <c r="C548" s="61" t="s">
        <v>831</v>
      </c>
      <c r="D548" s="61" t="s">
        <v>1387</v>
      </c>
    </row>
    <row r="549" spans="1:4" ht="26.25" x14ac:dyDescent="0.25">
      <c r="A549" s="7" t="s">
        <v>837</v>
      </c>
      <c r="B549" s="61" t="s">
        <v>838</v>
      </c>
      <c r="C549" s="61" t="s">
        <v>831</v>
      </c>
      <c r="D549" s="61" t="s">
        <v>1387</v>
      </c>
    </row>
    <row r="550" spans="1:4" ht="26.25" x14ac:dyDescent="0.25">
      <c r="A550" s="7" t="s">
        <v>839</v>
      </c>
      <c r="B550" s="61" t="s">
        <v>840</v>
      </c>
      <c r="C550" s="61" t="s">
        <v>831</v>
      </c>
      <c r="D550" s="61" t="s">
        <v>1387</v>
      </c>
    </row>
    <row r="551" spans="1:4" ht="26.25" x14ac:dyDescent="0.25">
      <c r="A551" s="7" t="s">
        <v>841</v>
      </c>
      <c r="B551" s="61" t="s">
        <v>842</v>
      </c>
      <c r="C551" s="61" t="s">
        <v>831</v>
      </c>
      <c r="D551" s="61" t="s">
        <v>1387</v>
      </c>
    </row>
    <row r="552" spans="1:4" ht="26.25" x14ac:dyDescent="0.25">
      <c r="A552" s="7" t="s">
        <v>843</v>
      </c>
      <c r="B552" s="61" t="s">
        <v>844</v>
      </c>
      <c r="C552" s="61" t="s">
        <v>831</v>
      </c>
      <c r="D552" s="61" t="s">
        <v>1387</v>
      </c>
    </row>
    <row r="553" spans="1:4" ht="26.25" x14ac:dyDescent="0.25">
      <c r="A553" s="7" t="s">
        <v>845</v>
      </c>
      <c r="B553" s="61" t="s">
        <v>846</v>
      </c>
      <c r="C553" s="61" t="s">
        <v>831</v>
      </c>
      <c r="D553" s="61" t="s">
        <v>1387</v>
      </c>
    </row>
    <row r="554" spans="1:4" ht="26.25" x14ac:dyDescent="0.25">
      <c r="A554" s="7" t="s">
        <v>847</v>
      </c>
      <c r="B554" s="61" t="s">
        <v>848</v>
      </c>
      <c r="C554" s="61" t="s">
        <v>831</v>
      </c>
      <c r="D554" s="61" t="s">
        <v>1387</v>
      </c>
    </row>
    <row r="555" spans="1:4" ht="26.25" x14ac:dyDescent="0.25">
      <c r="A555" s="7" t="s">
        <v>3765</v>
      </c>
      <c r="B555" s="61" t="s">
        <v>3766</v>
      </c>
      <c r="C555" s="61" t="s">
        <v>831</v>
      </c>
      <c r="D555" s="61" t="s">
        <v>1387</v>
      </c>
    </row>
    <row r="556" spans="1:4" ht="26.25" x14ac:dyDescent="0.25">
      <c r="A556" s="7" t="s">
        <v>3767</v>
      </c>
      <c r="B556" s="61" t="s">
        <v>3768</v>
      </c>
      <c r="C556" s="61" t="s">
        <v>831</v>
      </c>
      <c r="D556" s="61" t="s">
        <v>1387</v>
      </c>
    </row>
    <row r="557" spans="1:4" ht="26.25" x14ac:dyDescent="0.25">
      <c r="A557" s="7" t="s">
        <v>850</v>
      </c>
      <c r="B557" s="61" t="s">
        <v>851</v>
      </c>
      <c r="C557" s="61" t="s">
        <v>831</v>
      </c>
      <c r="D557" s="61" t="s">
        <v>1387</v>
      </c>
    </row>
    <row r="558" spans="1:4" ht="26.25" x14ac:dyDescent="0.25">
      <c r="A558" s="7" t="s">
        <v>3769</v>
      </c>
      <c r="B558" s="61" t="s">
        <v>3770</v>
      </c>
      <c r="C558" s="61" t="s">
        <v>831</v>
      </c>
      <c r="D558" s="61" t="s">
        <v>1387</v>
      </c>
    </row>
    <row r="559" spans="1:4" ht="26.25" x14ac:dyDescent="0.25">
      <c r="A559" s="7" t="s">
        <v>3771</v>
      </c>
      <c r="B559" s="61" t="s">
        <v>3772</v>
      </c>
      <c r="C559" s="61" t="s">
        <v>831</v>
      </c>
      <c r="D559" s="61" t="s">
        <v>1387</v>
      </c>
    </row>
    <row r="560" spans="1:4" ht="26.25" x14ac:dyDescent="0.25">
      <c r="A560" s="7" t="s">
        <v>3773</v>
      </c>
      <c r="B560" s="61" t="s">
        <v>3774</v>
      </c>
      <c r="C560" s="61" t="s">
        <v>831</v>
      </c>
      <c r="D560" s="61" t="s">
        <v>1387</v>
      </c>
    </row>
    <row r="561" spans="1:4" ht="26.25" x14ac:dyDescent="0.25">
      <c r="A561" s="7" t="s">
        <v>3775</v>
      </c>
      <c r="B561" s="61" t="s">
        <v>3776</v>
      </c>
      <c r="C561" s="61" t="s">
        <v>831</v>
      </c>
      <c r="D561" s="61" t="s">
        <v>1387</v>
      </c>
    </row>
    <row r="562" spans="1:4" ht="26.25" x14ac:dyDescent="0.25">
      <c r="A562" s="7" t="s">
        <v>3787</v>
      </c>
      <c r="B562" s="61" t="s">
        <v>3788</v>
      </c>
      <c r="C562" s="61" t="s">
        <v>831</v>
      </c>
      <c r="D562" s="61" t="s">
        <v>1387</v>
      </c>
    </row>
    <row r="563" spans="1:4" ht="26.25" x14ac:dyDescent="0.25">
      <c r="A563" s="7" t="s">
        <v>3789</v>
      </c>
      <c r="B563" s="61" t="s">
        <v>3790</v>
      </c>
      <c r="C563" s="61" t="s">
        <v>831</v>
      </c>
      <c r="D563" s="61" t="s">
        <v>1387</v>
      </c>
    </row>
    <row r="564" spans="1:4" ht="26.25" x14ac:dyDescent="0.25">
      <c r="A564" s="7" t="s">
        <v>3795</v>
      </c>
      <c r="B564" s="61" t="s">
        <v>3796</v>
      </c>
      <c r="C564" s="61" t="s">
        <v>831</v>
      </c>
      <c r="D564" s="61" t="s">
        <v>1387</v>
      </c>
    </row>
    <row r="565" spans="1:4" ht="39" x14ac:dyDescent="0.25">
      <c r="A565" s="7" t="s">
        <v>3797</v>
      </c>
      <c r="B565" s="61" t="s">
        <v>3798</v>
      </c>
      <c r="C565" s="61" t="s">
        <v>831</v>
      </c>
      <c r="D565" s="61" t="s">
        <v>1387</v>
      </c>
    </row>
    <row r="566" spans="1:4" ht="39" x14ac:dyDescent="0.25">
      <c r="A566" s="7" t="s">
        <v>3799</v>
      </c>
      <c r="B566" s="61" t="s">
        <v>3800</v>
      </c>
      <c r="C566" s="61" t="s">
        <v>831</v>
      </c>
      <c r="D566" s="61" t="s">
        <v>1387</v>
      </c>
    </row>
    <row r="567" spans="1:4" ht="39" x14ac:dyDescent="0.25">
      <c r="A567" s="7" t="s">
        <v>3801</v>
      </c>
      <c r="B567" s="61" t="s">
        <v>3802</v>
      </c>
      <c r="C567" s="61" t="s">
        <v>831</v>
      </c>
      <c r="D567" s="61" t="s">
        <v>1387</v>
      </c>
    </row>
    <row r="568" spans="1:4" ht="26.25" x14ac:dyDescent="0.25">
      <c r="A568" s="7" t="s">
        <v>852</v>
      </c>
      <c r="B568" s="61" t="s">
        <v>853</v>
      </c>
      <c r="C568" s="61" t="s">
        <v>831</v>
      </c>
      <c r="D568" s="61" t="s">
        <v>1387</v>
      </c>
    </row>
    <row r="569" spans="1:4" ht="26.25" x14ac:dyDescent="0.25">
      <c r="A569" s="7" t="s">
        <v>854</v>
      </c>
      <c r="B569" s="61" t="s">
        <v>855</v>
      </c>
      <c r="C569" s="61" t="s">
        <v>831</v>
      </c>
      <c r="D569" s="61" t="s">
        <v>1387</v>
      </c>
    </row>
    <row r="570" spans="1:4" ht="26.25" x14ac:dyDescent="0.25">
      <c r="A570" s="7" t="s">
        <v>3933</v>
      </c>
      <c r="B570" s="61" t="s">
        <v>3934</v>
      </c>
      <c r="C570" s="61" t="s">
        <v>831</v>
      </c>
      <c r="D570" s="61" t="s">
        <v>1387</v>
      </c>
    </row>
    <row r="571" spans="1:4" ht="26.25" x14ac:dyDescent="0.25">
      <c r="A571" s="7" t="s">
        <v>3935</v>
      </c>
      <c r="B571" s="61" t="s">
        <v>3936</v>
      </c>
      <c r="C571" s="61" t="s">
        <v>831</v>
      </c>
      <c r="D571" s="61" t="s">
        <v>1387</v>
      </c>
    </row>
    <row r="572" spans="1:4" ht="26.25" x14ac:dyDescent="0.25">
      <c r="A572" s="7" t="s">
        <v>857</v>
      </c>
      <c r="B572" s="61" t="s">
        <v>858</v>
      </c>
      <c r="C572" s="61" t="s">
        <v>831</v>
      </c>
      <c r="D572" s="61" t="s">
        <v>1387</v>
      </c>
    </row>
    <row r="573" spans="1:4" ht="26.25" x14ac:dyDescent="0.25">
      <c r="A573" s="7" t="s">
        <v>859</v>
      </c>
      <c r="B573" s="61" t="s">
        <v>860</v>
      </c>
      <c r="C573" s="61" t="s">
        <v>831</v>
      </c>
      <c r="D573" s="61" t="s">
        <v>1387</v>
      </c>
    </row>
    <row r="574" spans="1:4" ht="26.25" x14ac:dyDescent="0.25">
      <c r="A574" s="7" t="s">
        <v>861</v>
      </c>
      <c r="B574" s="61" t="s">
        <v>862</v>
      </c>
      <c r="C574" s="61" t="s">
        <v>831</v>
      </c>
      <c r="D574" s="61" t="s">
        <v>1387</v>
      </c>
    </row>
    <row r="575" spans="1:4" ht="26.25" x14ac:dyDescent="0.25">
      <c r="A575" s="7" t="s">
        <v>863</v>
      </c>
      <c r="B575" s="61" t="s">
        <v>864</v>
      </c>
      <c r="C575" s="61" t="s">
        <v>831</v>
      </c>
      <c r="D575" s="61" t="s">
        <v>1387</v>
      </c>
    </row>
    <row r="576" spans="1:4" ht="26.25" x14ac:dyDescent="0.25">
      <c r="A576" s="7" t="s">
        <v>865</v>
      </c>
      <c r="B576" s="61" t="s">
        <v>866</v>
      </c>
      <c r="C576" s="61" t="s">
        <v>831</v>
      </c>
      <c r="D576" s="61" t="s">
        <v>1387</v>
      </c>
    </row>
    <row r="577" spans="1:4" x14ac:dyDescent="0.25">
      <c r="A577" s="7" t="s">
        <v>3128</v>
      </c>
      <c r="B577" s="61" t="s">
        <v>3963</v>
      </c>
      <c r="C577" s="61" t="s">
        <v>831</v>
      </c>
      <c r="D577" s="61" t="s">
        <v>1387</v>
      </c>
    </row>
    <row r="578" spans="1:4" ht="26.25" x14ac:dyDescent="0.25">
      <c r="A578" s="7" t="s">
        <v>3129</v>
      </c>
      <c r="B578" s="61" t="s">
        <v>3964</v>
      </c>
      <c r="C578" s="61" t="s">
        <v>831</v>
      </c>
      <c r="D578" s="61" t="s">
        <v>1387</v>
      </c>
    </row>
    <row r="579" spans="1:4" ht="26.25" x14ac:dyDescent="0.25">
      <c r="A579" s="7" t="s">
        <v>3130</v>
      </c>
      <c r="B579" s="61" t="s">
        <v>3965</v>
      </c>
      <c r="C579" s="61" t="s">
        <v>831</v>
      </c>
      <c r="D579" s="61" t="s">
        <v>1387</v>
      </c>
    </row>
    <row r="580" spans="1:4" ht="26.25" x14ac:dyDescent="0.25">
      <c r="A580" s="7" t="s">
        <v>3131</v>
      </c>
      <c r="B580" s="61" t="s">
        <v>3966</v>
      </c>
      <c r="C580" s="61" t="s">
        <v>831</v>
      </c>
      <c r="D580" s="61" t="s">
        <v>1387</v>
      </c>
    </row>
    <row r="581" spans="1:4" x14ac:dyDescent="0.25">
      <c r="A581" s="7" t="s">
        <v>3132</v>
      </c>
      <c r="B581" s="61" t="s">
        <v>3967</v>
      </c>
      <c r="C581" s="61" t="s">
        <v>831</v>
      </c>
      <c r="D581" s="61" t="s">
        <v>1387</v>
      </c>
    </row>
    <row r="582" spans="1:4" x14ac:dyDescent="0.25">
      <c r="A582" s="7" t="s">
        <v>3133</v>
      </c>
      <c r="B582" s="61" t="s">
        <v>3968</v>
      </c>
      <c r="C582" s="61" t="s">
        <v>831</v>
      </c>
      <c r="D582" s="61" t="s">
        <v>1387</v>
      </c>
    </row>
    <row r="583" spans="1:4" ht="26.25" x14ac:dyDescent="0.25">
      <c r="A583" s="7" t="s">
        <v>3134</v>
      </c>
      <c r="B583" s="61" t="s">
        <v>3969</v>
      </c>
      <c r="C583" s="61" t="s">
        <v>831</v>
      </c>
      <c r="D583" s="61" t="s">
        <v>1387</v>
      </c>
    </row>
    <row r="584" spans="1:4" x14ac:dyDescent="0.25">
      <c r="A584" s="7" t="s">
        <v>3990</v>
      </c>
      <c r="B584" s="61" t="s">
        <v>3991</v>
      </c>
      <c r="C584" s="61" t="s">
        <v>831</v>
      </c>
      <c r="D584" s="61" t="s">
        <v>1387</v>
      </c>
    </row>
    <row r="585" spans="1:4" x14ac:dyDescent="0.25">
      <c r="A585" s="7" t="s">
        <v>3992</v>
      </c>
      <c r="B585" s="61" t="s">
        <v>3993</v>
      </c>
      <c r="C585" s="61" t="s">
        <v>831</v>
      </c>
      <c r="D585" s="61" t="s">
        <v>1387</v>
      </c>
    </row>
    <row r="586" spans="1:4" x14ac:dyDescent="0.25">
      <c r="A586" s="7" t="s">
        <v>3994</v>
      </c>
      <c r="B586" s="61" t="s">
        <v>3995</v>
      </c>
      <c r="C586" s="61" t="s">
        <v>831</v>
      </c>
      <c r="D586" s="61" t="s">
        <v>1387</v>
      </c>
    </row>
    <row r="587" spans="1:4" x14ac:dyDescent="0.25">
      <c r="A587" s="7" t="s">
        <v>3996</v>
      </c>
      <c r="B587" s="61" t="s">
        <v>3997</v>
      </c>
      <c r="C587" s="61" t="s">
        <v>831</v>
      </c>
      <c r="D587" s="61" t="s">
        <v>1387</v>
      </c>
    </row>
    <row r="588" spans="1:4" x14ac:dyDescent="0.25">
      <c r="A588" s="7" t="s">
        <v>3998</v>
      </c>
      <c r="B588" s="61" t="s">
        <v>3999</v>
      </c>
      <c r="C588" s="61" t="s">
        <v>831</v>
      </c>
      <c r="D588" s="61" t="s">
        <v>1387</v>
      </c>
    </row>
    <row r="589" spans="1:4" x14ac:dyDescent="0.25">
      <c r="A589" s="7" t="s">
        <v>4000</v>
      </c>
      <c r="B589" s="61" t="s">
        <v>4001</v>
      </c>
      <c r="C589" s="61" t="s">
        <v>831</v>
      </c>
      <c r="D589" s="61" t="s">
        <v>1387</v>
      </c>
    </row>
    <row r="590" spans="1:4" ht="26.25" x14ac:dyDescent="0.25">
      <c r="A590" s="7" t="s">
        <v>3387</v>
      </c>
      <c r="B590" s="61" t="s">
        <v>3388</v>
      </c>
      <c r="C590" s="61" t="s">
        <v>4109</v>
      </c>
      <c r="D590" s="61" t="s">
        <v>4110</v>
      </c>
    </row>
    <row r="591" spans="1:4" x14ac:dyDescent="0.25">
      <c r="A591" s="7" t="s">
        <v>867</v>
      </c>
      <c r="B591" s="61" t="s">
        <v>868</v>
      </c>
      <c r="C591" s="61" t="s">
        <v>869</v>
      </c>
      <c r="D591" s="61" t="s">
        <v>1388</v>
      </c>
    </row>
    <row r="592" spans="1:4" x14ac:dyDescent="0.25">
      <c r="A592" s="7" t="s">
        <v>870</v>
      </c>
      <c r="B592" s="61" t="s">
        <v>871</v>
      </c>
      <c r="C592" s="61" t="s">
        <v>869</v>
      </c>
      <c r="D592" s="61" t="s">
        <v>1388</v>
      </c>
    </row>
    <row r="593" spans="1:4" x14ac:dyDescent="0.25">
      <c r="A593" s="7" t="s">
        <v>3511</v>
      </c>
      <c r="B593" s="61" t="s">
        <v>3512</v>
      </c>
      <c r="C593" s="61" t="s">
        <v>869</v>
      </c>
      <c r="D593" s="61" t="s">
        <v>1388</v>
      </c>
    </row>
    <row r="594" spans="1:4" ht="26.25" x14ac:dyDescent="0.25">
      <c r="A594" s="7" t="s">
        <v>872</v>
      </c>
      <c r="B594" s="61" t="s">
        <v>873</v>
      </c>
      <c r="C594" s="61" t="s">
        <v>874</v>
      </c>
      <c r="D594" s="61" t="s">
        <v>1389</v>
      </c>
    </row>
    <row r="595" spans="1:4" ht="26.25" x14ac:dyDescent="0.25">
      <c r="A595" s="7" t="s">
        <v>3389</v>
      </c>
      <c r="B595" s="61" t="s">
        <v>3390</v>
      </c>
      <c r="C595" s="61" t="s">
        <v>4111</v>
      </c>
      <c r="D595" s="61" t="s">
        <v>4112</v>
      </c>
    </row>
    <row r="596" spans="1:4" ht="26.25" x14ac:dyDescent="0.25">
      <c r="A596" s="7" t="s">
        <v>3391</v>
      </c>
      <c r="B596" s="61" t="s">
        <v>3392</v>
      </c>
      <c r="C596" s="61" t="s">
        <v>4113</v>
      </c>
      <c r="D596" s="61" t="s">
        <v>4114</v>
      </c>
    </row>
    <row r="597" spans="1:4" ht="26.25" x14ac:dyDescent="0.25">
      <c r="A597" s="7" t="s">
        <v>3393</v>
      </c>
      <c r="B597" s="61" t="s">
        <v>409</v>
      </c>
      <c r="C597" s="61" t="s">
        <v>4115</v>
      </c>
      <c r="D597" s="61" t="s">
        <v>4116</v>
      </c>
    </row>
    <row r="598" spans="1:4" x14ac:dyDescent="0.25">
      <c r="A598" s="7" t="s">
        <v>3394</v>
      </c>
      <c r="B598" s="61" t="s">
        <v>3395</v>
      </c>
      <c r="C598" s="61" t="s">
        <v>4117</v>
      </c>
      <c r="D598" s="61" t="s">
        <v>4118</v>
      </c>
    </row>
    <row r="599" spans="1:4" ht="26.25" x14ac:dyDescent="0.25">
      <c r="A599" s="7" t="s">
        <v>3396</v>
      </c>
      <c r="B599" s="61" t="s">
        <v>3397</v>
      </c>
      <c r="C599" s="61" t="s">
        <v>4117</v>
      </c>
      <c r="D599" s="61" t="s">
        <v>4118</v>
      </c>
    </row>
    <row r="600" spans="1:4" x14ac:dyDescent="0.25">
      <c r="A600" s="7" t="s">
        <v>3398</v>
      </c>
      <c r="B600" s="61" t="s">
        <v>3399</v>
      </c>
      <c r="C600" s="61" t="s">
        <v>4119</v>
      </c>
      <c r="D600" s="61" t="s">
        <v>4120</v>
      </c>
    </row>
    <row r="601" spans="1:4" x14ac:dyDescent="0.25">
      <c r="A601" s="7" t="s">
        <v>875</v>
      </c>
      <c r="B601" s="61" t="s">
        <v>876</v>
      </c>
      <c r="C601" s="61" t="s">
        <v>877</v>
      </c>
      <c r="D601" s="61" t="s">
        <v>1390</v>
      </c>
    </row>
    <row r="602" spans="1:4" x14ac:dyDescent="0.25">
      <c r="A602" s="7" t="s">
        <v>3400</v>
      </c>
      <c r="B602" s="61" t="s">
        <v>3401</v>
      </c>
      <c r="C602" s="61" t="s">
        <v>4121</v>
      </c>
      <c r="D602" s="61" t="s">
        <v>4122</v>
      </c>
    </row>
    <row r="603" spans="1:4" ht="26.25" x14ac:dyDescent="0.25">
      <c r="A603" s="7" t="s">
        <v>878</v>
      </c>
      <c r="B603" s="61" t="s">
        <v>879</v>
      </c>
      <c r="C603" s="61" t="s">
        <v>880</v>
      </c>
      <c r="D603" s="61" t="s">
        <v>1391</v>
      </c>
    </row>
    <row r="604" spans="1:4" ht="26.25" x14ac:dyDescent="0.25">
      <c r="A604" s="7" t="s">
        <v>881</v>
      </c>
      <c r="B604" s="61" t="s">
        <v>882</v>
      </c>
      <c r="C604" s="61" t="s">
        <v>880</v>
      </c>
      <c r="D604" s="61" t="s">
        <v>1391</v>
      </c>
    </row>
    <row r="605" spans="1:4" ht="26.25" x14ac:dyDescent="0.25">
      <c r="A605" s="7" t="s">
        <v>883</v>
      </c>
      <c r="B605" s="61" t="s">
        <v>884</v>
      </c>
      <c r="C605" s="61" t="s">
        <v>880</v>
      </c>
      <c r="D605" s="61" t="s">
        <v>1391</v>
      </c>
    </row>
    <row r="606" spans="1:4" ht="26.25" x14ac:dyDescent="0.25">
      <c r="A606" s="7" t="s">
        <v>885</v>
      </c>
      <c r="B606" s="61" t="s">
        <v>886</v>
      </c>
      <c r="C606" s="61" t="s">
        <v>880</v>
      </c>
      <c r="D606" s="61" t="s">
        <v>1391</v>
      </c>
    </row>
    <row r="607" spans="1:4" x14ac:dyDescent="0.25">
      <c r="A607" s="7" t="s">
        <v>887</v>
      </c>
      <c r="B607" s="61" t="s">
        <v>888</v>
      </c>
      <c r="C607" s="61" t="s">
        <v>889</v>
      </c>
      <c r="D607" s="61" t="s">
        <v>1392</v>
      </c>
    </row>
    <row r="608" spans="1:4" x14ac:dyDescent="0.25">
      <c r="A608" s="7" t="s">
        <v>890</v>
      </c>
      <c r="B608" s="61" t="s">
        <v>891</v>
      </c>
      <c r="C608" s="61" t="s">
        <v>889</v>
      </c>
      <c r="D608" s="61" t="s">
        <v>1392</v>
      </c>
    </row>
    <row r="609" spans="1:4" x14ac:dyDescent="0.25">
      <c r="A609" s="7" t="s">
        <v>892</v>
      </c>
      <c r="B609" s="61" t="s">
        <v>893</v>
      </c>
      <c r="C609" s="61" t="s">
        <v>889</v>
      </c>
      <c r="D609" s="61" t="s">
        <v>1392</v>
      </c>
    </row>
    <row r="610" spans="1:4" x14ac:dyDescent="0.25">
      <c r="A610" s="7" t="s">
        <v>894</v>
      </c>
      <c r="B610" s="61" t="s">
        <v>895</v>
      </c>
      <c r="C610" s="61" t="s">
        <v>889</v>
      </c>
      <c r="D610" s="61" t="s">
        <v>1392</v>
      </c>
    </row>
    <row r="611" spans="1:4" x14ac:dyDescent="0.25">
      <c r="A611" s="7" t="s">
        <v>896</v>
      </c>
      <c r="B611" s="61" t="s">
        <v>897</v>
      </c>
      <c r="C611" s="61" t="s">
        <v>889</v>
      </c>
      <c r="D611" s="61" t="s">
        <v>1392</v>
      </c>
    </row>
    <row r="612" spans="1:4" x14ac:dyDescent="0.25">
      <c r="A612" s="7" t="s">
        <v>898</v>
      </c>
      <c r="B612" s="61" t="s">
        <v>899</v>
      </c>
      <c r="C612" s="61" t="s">
        <v>889</v>
      </c>
      <c r="D612" s="61" t="s">
        <v>1392</v>
      </c>
    </row>
    <row r="613" spans="1:4" x14ac:dyDescent="0.25">
      <c r="A613" s="7" t="s">
        <v>900</v>
      </c>
      <c r="B613" s="61" t="s">
        <v>901</v>
      </c>
      <c r="C613" s="61" t="s">
        <v>889</v>
      </c>
      <c r="D613" s="61" t="s">
        <v>1392</v>
      </c>
    </row>
    <row r="614" spans="1:4" ht="26.25" x14ac:dyDescent="0.25">
      <c r="A614" s="7" t="s">
        <v>902</v>
      </c>
      <c r="B614" s="61" t="s">
        <v>903</v>
      </c>
      <c r="C614" s="61" t="s">
        <v>889</v>
      </c>
      <c r="D614" s="61" t="s">
        <v>1392</v>
      </c>
    </row>
    <row r="615" spans="1:4" x14ac:dyDescent="0.25">
      <c r="A615" s="7" t="s">
        <v>3402</v>
      </c>
      <c r="B615" s="61" t="s">
        <v>3403</v>
      </c>
      <c r="C615" s="61" t="s">
        <v>4123</v>
      </c>
      <c r="D615" s="61" t="s">
        <v>4124</v>
      </c>
    </row>
    <row r="616" spans="1:4" ht="26.25" x14ac:dyDescent="0.25">
      <c r="A616" s="7" t="s">
        <v>3575</v>
      </c>
      <c r="B616" s="61" t="s">
        <v>3576</v>
      </c>
      <c r="C616" s="61" t="s">
        <v>4212</v>
      </c>
      <c r="D616" s="61" t="s">
        <v>4213</v>
      </c>
    </row>
    <row r="617" spans="1:4" ht="26.25" x14ac:dyDescent="0.25">
      <c r="A617" s="7" t="s">
        <v>3748</v>
      </c>
      <c r="B617" s="61" t="s">
        <v>3749</v>
      </c>
      <c r="C617" s="61" t="s">
        <v>4212</v>
      </c>
      <c r="D617" s="61" t="s">
        <v>4213</v>
      </c>
    </row>
    <row r="618" spans="1:4" x14ac:dyDescent="0.25">
      <c r="A618" s="7" t="s">
        <v>904</v>
      </c>
      <c r="B618" s="61" t="s">
        <v>905</v>
      </c>
      <c r="C618" s="61" t="s">
        <v>906</v>
      </c>
      <c r="D618" s="61" t="s">
        <v>1393</v>
      </c>
    </row>
    <row r="619" spans="1:4" ht="26.25" x14ac:dyDescent="0.25">
      <c r="A619" s="7" t="s">
        <v>907</v>
      </c>
      <c r="B619" s="61" t="s">
        <v>908</v>
      </c>
      <c r="C619" s="61" t="s">
        <v>909</v>
      </c>
      <c r="D619" s="61" t="s">
        <v>1394</v>
      </c>
    </row>
    <row r="620" spans="1:4" x14ac:dyDescent="0.25">
      <c r="A620" s="7" t="s">
        <v>3404</v>
      </c>
      <c r="B620" s="61" t="s">
        <v>3405</v>
      </c>
      <c r="C620" s="61" t="s">
        <v>4125</v>
      </c>
      <c r="D620" s="61" t="s">
        <v>4126</v>
      </c>
    </row>
    <row r="621" spans="1:4" ht="26.25" x14ac:dyDescent="0.25">
      <c r="A621" s="7" t="s">
        <v>910</v>
      </c>
      <c r="B621" s="61" t="s">
        <v>911</v>
      </c>
      <c r="C621" s="61" t="s">
        <v>912</v>
      </c>
      <c r="D621" s="61" t="s">
        <v>1395</v>
      </c>
    </row>
    <row r="622" spans="1:4" x14ac:dyDescent="0.25">
      <c r="A622" s="7" t="s">
        <v>913</v>
      </c>
      <c r="B622" s="61" t="s">
        <v>914</v>
      </c>
      <c r="C622" s="61" t="s">
        <v>915</v>
      </c>
      <c r="D622" s="61" t="s">
        <v>1396</v>
      </c>
    </row>
    <row r="623" spans="1:4" x14ac:dyDescent="0.25">
      <c r="A623" s="7" t="s">
        <v>916</v>
      </c>
      <c r="B623" s="61" t="s">
        <v>917</v>
      </c>
      <c r="C623" s="61" t="s">
        <v>915</v>
      </c>
      <c r="D623" s="61" t="s">
        <v>1396</v>
      </c>
    </row>
    <row r="624" spans="1:4" ht="26.25" x14ac:dyDescent="0.25">
      <c r="A624" s="7" t="s">
        <v>3407</v>
      </c>
      <c r="B624" s="61" t="s">
        <v>3408</v>
      </c>
      <c r="C624" s="61" t="s">
        <v>4127</v>
      </c>
      <c r="D624" s="61" t="s">
        <v>4128</v>
      </c>
    </row>
    <row r="625" spans="1:4" ht="26.25" x14ac:dyDescent="0.25">
      <c r="A625" s="7" t="s">
        <v>3135</v>
      </c>
      <c r="B625" s="61" t="s">
        <v>1175</v>
      </c>
      <c r="C625" s="61" t="s">
        <v>4129</v>
      </c>
      <c r="D625" s="61" t="s">
        <v>4130</v>
      </c>
    </row>
    <row r="626" spans="1:4" ht="26.25" x14ac:dyDescent="0.25">
      <c r="A626" s="7" t="s">
        <v>918</v>
      </c>
      <c r="B626" s="61" t="s">
        <v>919</v>
      </c>
      <c r="C626" s="61" t="s">
        <v>920</v>
      </c>
      <c r="D626" s="61" t="s">
        <v>1397</v>
      </c>
    </row>
    <row r="627" spans="1:4" ht="26.25" x14ac:dyDescent="0.25">
      <c r="A627" s="7" t="s">
        <v>921</v>
      </c>
      <c r="B627" s="61" t="s">
        <v>3487</v>
      </c>
      <c r="C627" s="61" t="s">
        <v>922</v>
      </c>
      <c r="D627" s="61" t="s">
        <v>1398</v>
      </c>
    </row>
    <row r="628" spans="1:4" ht="26.25" x14ac:dyDescent="0.25">
      <c r="A628" s="7" t="s">
        <v>3623</v>
      </c>
      <c r="B628" s="61" t="s">
        <v>3624</v>
      </c>
      <c r="C628" s="61" t="s">
        <v>922</v>
      </c>
      <c r="D628" s="61" t="s">
        <v>1398</v>
      </c>
    </row>
    <row r="629" spans="1:4" ht="26.25" x14ac:dyDescent="0.25">
      <c r="A629" s="7" t="s">
        <v>923</v>
      </c>
      <c r="B629" s="61" t="s">
        <v>924</v>
      </c>
      <c r="C629" s="61" t="s">
        <v>922</v>
      </c>
      <c r="D629" s="61" t="s">
        <v>1398</v>
      </c>
    </row>
    <row r="630" spans="1:4" x14ac:dyDescent="0.25">
      <c r="A630" s="7" t="s">
        <v>3409</v>
      </c>
      <c r="B630" s="61" t="s">
        <v>3410</v>
      </c>
      <c r="C630" s="61" t="s">
        <v>4131</v>
      </c>
      <c r="D630" s="61">
        <v>0</v>
      </c>
    </row>
    <row r="631" spans="1:4" ht="26.25" x14ac:dyDescent="0.25">
      <c r="A631" s="7" t="s">
        <v>3411</v>
      </c>
      <c r="B631" s="61" t="s">
        <v>3412</v>
      </c>
      <c r="C631" s="61" t="s">
        <v>4132</v>
      </c>
      <c r="D631" s="61" t="s">
        <v>4133</v>
      </c>
    </row>
    <row r="632" spans="1:4" ht="26.25" x14ac:dyDescent="0.25">
      <c r="A632" s="7" t="s">
        <v>926</v>
      </c>
      <c r="B632" s="61" t="s">
        <v>927</v>
      </c>
      <c r="C632" s="61" t="s">
        <v>925</v>
      </c>
      <c r="D632" s="61" t="s">
        <v>1399</v>
      </c>
    </row>
    <row r="633" spans="1:4" ht="26.25" x14ac:dyDescent="0.25">
      <c r="A633" s="7" t="s">
        <v>928</v>
      </c>
      <c r="B633" s="61" t="s">
        <v>929</v>
      </c>
      <c r="C633" s="61" t="s">
        <v>925</v>
      </c>
      <c r="D633" s="61" t="s">
        <v>1399</v>
      </c>
    </row>
    <row r="634" spans="1:4" ht="26.25" x14ac:dyDescent="0.25">
      <c r="A634" s="7" t="s">
        <v>930</v>
      </c>
      <c r="B634" s="61" t="s">
        <v>931</v>
      </c>
      <c r="C634" s="61" t="s">
        <v>925</v>
      </c>
      <c r="D634" s="61" t="s">
        <v>1399</v>
      </c>
    </row>
    <row r="635" spans="1:4" ht="26.25" x14ac:dyDescent="0.25">
      <c r="A635" s="7" t="s">
        <v>932</v>
      </c>
      <c r="B635" s="61" t="s">
        <v>933</v>
      </c>
      <c r="C635" s="61" t="s">
        <v>925</v>
      </c>
      <c r="D635" s="61" t="s">
        <v>1399</v>
      </c>
    </row>
    <row r="636" spans="1:4" ht="26.25" x14ac:dyDescent="0.25">
      <c r="A636" s="7" t="s">
        <v>934</v>
      </c>
      <c r="B636" s="61" t="s">
        <v>935</v>
      </c>
      <c r="C636" s="61" t="s">
        <v>925</v>
      </c>
      <c r="D636" s="61" t="s">
        <v>1399</v>
      </c>
    </row>
    <row r="637" spans="1:4" ht="26.25" x14ac:dyDescent="0.25">
      <c r="A637" s="7" t="s">
        <v>936</v>
      </c>
      <c r="B637" s="61" t="s">
        <v>937</v>
      </c>
      <c r="C637" s="61" t="s">
        <v>925</v>
      </c>
      <c r="D637" s="61" t="s">
        <v>1399</v>
      </c>
    </row>
    <row r="638" spans="1:4" ht="26.25" x14ac:dyDescent="0.25">
      <c r="A638" s="7" t="s">
        <v>938</v>
      </c>
      <c r="B638" s="61" t="s">
        <v>939</v>
      </c>
      <c r="C638" s="61" t="s">
        <v>925</v>
      </c>
      <c r="D638" s="61" t="s">
        <v>1399</v>
      </c>
    </row>
    <row r="639" spans="1:4" ht="26.25" x14ac:dyDescent="0.25">
      <c r="A639" s="7" t="s">
        <v>940</v>
      </c>
      <c r="B639" s="61" t="s">
        <v>941</v>
      </c>
      <c r="C639" s="61" t="s">
        <v>925</v>
      </c>
      <c r="D639" s="61" t="s">
        <v>1399</v>
      </c>
    </row>
    <row r="640" spans="1:4" ht="26.25" x14ac:dyDescent="0.25">
      <c r="A640" s="7" t="s">
        <v>942</v>
      </c>
      <c r="B640" s="61" t="s">
        <v>943</v>
      </c>
      <c r="C640" s="61" t="s">
        <v>925</v>
      </c>
      <c r="D640" s="61" t="s">
        <v>1399</v>
      </c>
    </row>
    <row r="641" spans="1:4" ht="26.25" x14ac:dyDescent="0.25">
      <c r="A641" s="7" t="s">
        <v>944</v>
      </c>
      <c r="B641" s="61" t="s">
        <v>945</v>
      </c>
      <c r="C641" s="61" t="s">
        <v>925</v>
      </c>
      <c r="D641" s="61" t="s">
        <v>1399</v>
      </c>
    </row>
    <row r="642" spans="1:4" ht="26.25" x14ac:dyDescent="0.25">
      <c r="A642" s="7" t="s">
        <v>946</v>
      </c>
      <c r="B642" s="61" t="s">
        <v>947</v>
      </c>
      <c r="C642" s="61" t="s">
        <v>925</v>
      </c>
      <c r="D642" s="61" t="s">
        <v>1399</v>
      </c>
    </row>
    <row r="643" spans="1:4" ht="26.25" x14ac:dyDescent="0.25">
      <c r="A643" s="7" t="s">
        <v>948</v>
      </c>
      <c r="B643" s="61" t="s">
        <v>949</v>
      </c>
      <c r="C643" s="61" t="s">
        <v>925</v>
      </c>
      <c r="D643" s="61" t="s">
        <v>1399</v>
      </c>
    </row>
    <row r="644" spans="1:4" ht="26.25" x14ac:dyDescent="0.25">
      <c r="A644" s="7" t="s">
        <v>950</v>
      </c>
      <c r="B644" s="61" t="s">
        <v>951</v>
      </c>
      <c r="C644" s="61" t="s">
        <v>925</v>
      </c>
      <c r="D644" s="61" t="s">
        <v>1399</v>
      </c>
    </row>
    <row r="645" spans="1:4" ht="26.25" x14ac:dyDescent="0.25">
      <c r="A645" s="7" t="s">
        <v>952</v>
      </c>
      <c r="B645" s="61" t="s">
        <v>953</v>
      </c>
      <c r="C645" s="61" t="s">
        <v>925</v>
      </c>
      <c r="D645" s="61" t="s">
        <v>1399</v>
      </c>
    </row>
    <row r="646" spans="1:4" ht="26.25" x14ac:dyDescent="0.25">
      <c r="A646" s="7" t="s">
        <v>954</v>
      </c>
      <c r="B646" s="61" t="s">
        <v>955</v>
      </c>
      <c r="C646" s="61" t="s">
        <v>925</v>
      </c>
      <c r="D646" s="61" t="s">
        <v>1399</v>
      </c>
    </row>
    <row r="647" spans="1:4" ht="26.25" x14ac:dyDescent="0.25">
      <c r="A647" s="7" t="s">
        <v>956</v>
      </c>
      <c r="B647" s="61" t="s">
        <v>957</v>
      </c>
      <c r="C647" s="61" t="s">
        <v>925</v>
      </c>
      <c r="D647" s="61" t="s">
        <v>1399</v>
      </c>
    </row>
    <row r="648" spans="1:4" ht="26.25" x14ac:dyDescent="0.25">
      <c r="A648" s="7" t="s">
        <v>958</v>
      </c>
      <c r="B648" s="61" t="s">
        <v>959</v>
      </c>
      <c r="C648" s="61" t="s">
        <v>925</v>
      </c>
      <c r="D648" s="61" t="s">
        <v>1399</v>
      </c>
    </row>
    <row r="649" spans="1:4" ht="26.25" x14ac:dyDescent="0.25">
      <c r="A649" s="7" t="s">
        <v>960</v>
      </c>
      <c r="B649" s="61" t="s">
        <v>961</v>
      </c>
      <c r="C649" s="61" t="s">
        <v>925</v>
      </c>
      <c r="D649" s="61" t="s">
        <v>1399</v>
      </c>
    </row>
    <row r="650" spans="1:4" ht="26.25" x14ac:dyDescent="0.25">
      <c r="A650" s="7" t="s">
        <v>962</v>
      </c>
      <c r="B650" s="61" t="s">
        <v>963</v>
      </c>
      <c r="C650" s="61" t="s">
        <v>925</v>
      </c>
      <c r="D650" s="61" t="s">
        <v>1399</v>
      </c>
    </row>
    <row r="651" spans="1:4" ht="26.25" x14ac:dyDescent="0.25">
      <c r="A651" s="7" t="s">
        <v>964</v>
      </c>
      <c r="B651" s="61" t="s">
        <v>965</v>
      </c>
      <c r="C651" s="61" t="s">
        <v>925</v>
      </c>
      <c r="D651" s="61" t="s">
        <v>1399</v>
      </c>
    </row>
    <row r="652" spans="1:4" ht="26.25" x14ac:dyDescent="0.25">
      <c r="A652" s="7" t="s">
        <v>966</v>
      </c>
      <c r="B652" s="61" t="s">
        <v>967</v>
      </c>
      <c r="C652" s="61" t="s">
        <v>925</v>
      </c>
      <c r="D652" s="61" t="s">
        <v>1399</v>
      </c>
    </row>
    <row r="653" spans="1:4" ht="26.25" x14ac:dyDescent="0.25">
      <c r="A653" s="7" t="s">
        <v>968</v>
      </c>
      <c r="B653" s="61" t="s">
        <v>969</v>
      </c>
      <c r="C653" s="61" t="s">
        <v>925</v>
      </c>
      <c r="D653" s="61" t="s">
        <v>1399</v>
      </c>
    </row>
    <row r="654" spans="1:4" ht="26.25" x14ac:dyDescent="0.25">
      <c r="A654" s="7" t="s">
        <v>970</v>
      </c>
      <c r="B654" s="61" t="s">
        <v>971</v>
      </c>
      <c r="C654" s="61" t="s">
        <v>925</v>
      </c>
      <c r="D654" s="61" t="s">
        <v>1399</v>
      </c>
    </row>
    <row r="655" spans="1:4" ht="26.25" x14ac:dyDescent="0.25">
      <c r="A655" s="7" t="s">
        <v>972</v>
      </c>
      <c r="B655" s="61" t="s">
        <v>973</v>
      </c>
      <c r="C655" s="61" t="s">
        <v>925</v>
      </c>
      <c r="D655" s="61" t="s">
        <v>1399</v>
      </c>
    </row>
    <row r="656" spans="1:4" ht="26.25" x14ac:dyDescent="0.25">
      <c r="A656" s="7" t="s">
        <v>974</v>
      </c>
      <c r="B656" s="61" t="s">
        <v>975</v>
      </c>
      <c r="C656" s="61" t="s">
        <v>925</v>
      </c>
      <c r="D656" s="61" t="s">
        <v>1399</v>
      </c>
    </row>
    <row r="657" spans="1:4" ht="39" x14ac:dyDescent="0.25">
      <c r="A657" s="7" t="s">
        <v>3826</v>
      </c>
      <c r="B657" s="61" t="s">
        <v>3827</v>
      </c>
      <c r="C657" s="61" t="s">
        <v>925</v>
      </c>
      <c r="D657" s="61" t="s">
        <v>1399</v>
      </c>
    </row>
    <row r="658" spans="1:4" ht="39" x14ac:dyDescent="0.25">
      <c r="A658" s="7" t="s">
        <v>3828</v>
      </c>
      <c r="B658" s="61" t="s">
        <v>3829</v>
      </c>
      <c r="C658" s="61" t="s">
        <v>925</v>
      </c>
      <c r="D658" s="61" t="s">
        <v>1399</v>
      </c>
    </row>
    <row r="659" spans="1:4" ht="39" x14ac:dyDescent="0.25">
      <c r="A659" s="7" t="s">
        <v>3830</v>
      </c>
      <c r="B659" s="61" t="s">
        <v>3831</v>
      </c>
      <c r="C659" s="61" t="s">
        <v>925</v>
      </c>
      <c r="D659" s="61" t="s">
        <v>1399</v>
      </c>
    </row>
    <row r="660" spans="1:4" ht="26.25" x14ac:dyDescent="0.25">
      <c r="A660" s="7" t="s">
        <v>3832</v>
      </c>
      <c r="B660" s="61" t="s">
        <v>3833</v>
      </c>
      <c r="C660" s="61" t="s">
        <v>925</v>
      </c>
      <c r="D660" s="61" t="s">
        <v>1399</v>
      </c>
    </row>
    <row r="661" spans="1:4" ht="26.25" x14ac:dyDescent="0.25">
      <c r="A661" s="7" t="s">
        <v>3834</v>
      </c>
      <c r="B661" s="61" t="s">
        <v>3835</v>
      </c>
      <c r="C661" s="61" t="s">
        <v>925</v>
      </c>
      <c r="D661" s="61" t="s">
        <v>1399</v>
      </c>
    </row>
    <row r="662" spans="1:4" ht="26.25" x14ac:dyDescent="0.25">
      <c r="A662" s="7" t="s">
        <v>976</v>
      </c>
      <c r="B662" s="61" t="s">
        <v>977</v>
      </c>
      <c r="C662" s="61" t="s">
        <v>925</v>
      </c>
      <c r="D662" s="61" t="s">
        <v>1399</v>
      </c>
    </row>
    <row r="663" spans="1:4" ht="26.25" x14ac:dyDescent="0.25">
      <c r="A663" s="7" t="s">
        <v>3836</v>
      </c>
      <c r="B663" s="61" t="s">
        <v>3837</v>
      </c>
      <c r="C663" s="61" t="s">
        <v>925</v>
      </c>
      <c r="D663" s="61" t="s">
        <v>1399</v>
      </c>
    </row>
    <row r="664" spans="1:4" ht="26.25" x14ac:dyDescent="0.25">
      <c r="A664" s="7" t="s">
        <v>3838</v>
      </c>
      <c r="B664" s="61" t="s">
        <v>3839</v>
      </c>
      <c r="C664" s="61" t="s">
        <v>925</v>
      </c>
      <c r="D664" s="61" t="s">
        <v>1399</v>
      </c>
    </row>
    <row r="665" spans="1:4" ht="26.25" x14ac:dyDescent="0.25">
      <c r="A665" s="7" t="s">
        <v>978</v>
      </c>
      <c r="B665" s="61" t="s">
        <v>979</v>
      </c>
      <c r="C665" s="61" t="s">
        <v>925</v>
      </c>
      <c r="D665" s="61" t="s">
        <v>1399</v>
      </c>
    </row>
    <row r="666" spans="1:4" ht="26.25" x14ac:dyDescent="0.25">
      <c r="A666" s="7" t="s">
        <v>980</v>
      </c>
      <c r="B666" s="61" t="s">
        <v>981</v>
      </c>
      <c r="C666" s="61" t="s">
        <v>925</v>
      </c>
      <c r="D666" s="61" t="s">
        <v>1399</v>
      </c>
    </row>
    <row r="667" spans="1:4" ht="26.25" x14ac:dyDescent="0.25">
      <c r="A667" s="7" t="s">
        <v>982</v>
      </c>
      <c r="B667" s="61" t="s">
        <v>983</v>
      </c>
      <c r="C667" s="61" t="s">
        <v>925</v>
      </c>
      <c r="D667" s="61" t="s">
        <v>1399</v>
      </c>
    </row>
    <row r="668" spans="1:4" ht="26.25" x14ac:dyDescent="0.25">
      <c r="A668" s="7" t="s">
        <v>984</v>
      </c>
      <c r="B668" s="61" t="s">
        <v>985</v>
      </c>
      <c r="C668" s="61" t="s">
        <v>925</v>
      </c>
      <c r="D668" s="61" t="s">
        <v>1399</v>
      </c>
    </row>
    <row r="669" spans="1:4" ht="26.25" x14ac:dyDescent="0.25">
      <c r="A669" s="7" t="s">
        <v>986</v>
      </c>
      <c r="B669" s="61" t="s">
        <v>987</v>
      </c>
      <c r="C669" s="61" t="s">
        <v>925</v>
      </c>
      <c r="D669" s="61" t="s">
        <v>1399</v>
      </c>
    </row>
    <row r="670" spans="1:4" ht="26.25" x14ac:dyDescent="0.25">
      <c r="A670" s="7" t="s">
        <v>988</v>
      </c>
      <c r="B670" s="61" t="s">
        <v>989</v>
      </c>
      <c r="C670" s="61" t="s">
        <v>925</v>
      </c>
      <c r="D670" s="61" t="s">
        <v>1399</v>
      </c>
    </row>
    <row r="671" spans="1:4" ht="26.25" x14ac:dyDescent="0.25">
      <c r="A671" s="7" t="s">
        <v>990</v>
      </c>
      <c r="B671" s="61" t="s">
        <v>991</v>
      </c>
      <c r="C671" s="61" t="s">
        <v>925</v>
      </c>
      <c r="D671" s="61" t="s">
        <v>1399</v>
      </c>
    </row>
    <row r="672" spans="1:4" ht="26.25" x14ac:dyDescent="0.25">
      <c r="A672" s="7" t="s">
        <v>992</v>
      </c>
      <c r="B672" s="61" t="s">
        <v>993</v>
      </c>
      <c r="C672" s="61" t="s">
        <v>925</v>
      </c>
      <c r="D672" s="61" t="s">
        <v>1399</v>
      </c>
    </row>
    <row r="673" spans="1:4" ht="26.25" x14ac:dyDescent="0.25">
      <c r="A673" s="7" t="s">
        <v>994</v>
      </c>
      <c r="B673" s="61" t="s">
        <v>995</v>
      </c>
      <c r="C673" s="61" t="s">
        <v>925</v>
      </c>
      <c r="D673" s="61" t="s">
        <v>1399</v>
      </c>
    </row>
    <row r="674" spans="1:4" ht="26.25" x14ac:dyDescent="0.25">
      <c r="A674" s="7" t="s">
        <v>996</v>
      </c>
      <c r="B674" s="61" t="s">
        <v>997</v>
      </c>
      <c r="C674" s="61" t="s">
        <v>925</v>
      </c>
      <c r="D674" s="61" t="s">
        <v>1399</v>
      </c>
    </row>
    <row r="675" spans="1:4" ht="26.25" x14ac:dyDescent="0.25">
      <c r="A675" s="7" t="s">
        <v>998</v>
      </c>
      <c r="B675" s="61" t="s">
        <v>999</v>
      </c>
      <c r="C675" s="61" t="s">
        <v>925</v>
      </c>
      <c r="D675" s="61" t="s">
        <v>1399</v>
      </c>
    </row>
    <row r="676" spans="1:4" ht="26.25" x14ac:dyDescent="0.25">
      <c r="A676" s="7" t="s">
        <v>1000</v>
      </c>
      <c r="B676" s="61" t="s">
        <v>1001</v>
      </c>
      <c r="C676" s="61" t="s">
        <v>925</v>
      </c>
      <c r="D676" s="61" t="s">
        <v>1399</v>
      </c>
    </row>
    <row r="677" spans="1:4" ht="26.25" x14ac:dyDescent="0.25">
      <c r="A677" s="7" t="s">
        <v>3840</v>
      </c>
      <c r="B677" s="61" t="s">
        <v>3841</v>
      </c>
      <c r="C677" s="61" t="s">
        <v>925</v>
      </c>
      <c r="D677" s="61" t="s">
        <v>1399</v>
      </c>
    </row>
    <row r="678" spans="1:4" ht="26.25" x14ac:dyDescent="0.25">
      <c r="A678" s="7" t="s">
        <v>3842</v>
      </c>
      <c r="B678" s="61" t="s">
        <v>3843</v>
      </c>
      <c r="C678" s="61" t="s">
        <v>925</v>
      </c>
      <c r="D678" s="61" t="s">
        <v>1399</v>
      </c>
    </row>
    <row r="679" spans="1:4" ht="26.25" x14ac:dyDescent="0.25">
      <c r="A679" s="7" t="s">
        <v>3844</v>
      </c>
      <c r="B679" s="61" t="s">
        <v>3845</v>
      </c>
      <c r="C679" s="61" t="s">
        <v>925</v>
      </c>
      <c r="D679" s="61" t="s">
        <v>1399</v>
      </c>
    </row>
    <row r="680" spans="1:4" ht="26.25" x14ac:dyDescent="0.25">
      <c r="A680" s="7" t="s">
        <v>1002</v>
      </c>
      <c r="B680" s="61" t="s">
        <v>1003</v>
      </c>
      <c r="C680" s="61" t="s">
        <v>925</v>
      </c>
      <c r="D680" s="61" t="s">
        <v>1399</v>
      </c>
    </row>
    <row r="681" spans="1:4" ht="26.25" x14ac:dyDescent="0.25">
      <c r="A681" s="7" t="s">
        <v>1004</v>
      </c>
      <c r="B681" s="61" t="s">
        <v>1005</v>
      </c>
      <c r="C681" s="61" t="s">
        <v>925</v>
      </c>
      <c r="D681" s="61" t="s">
        <v>1399</v>
      </c>
    </row>
    <row r="682" spans="1:4" ht="26.25" x14ac:dyDescent="0.25">
      <c r="A682" s="7" t="s">
        <v>1006</v>
      </c>
      <c r="B682" s="61" t="s">
        <v>1007</v>
      </c>
      <c r="C682" s="61" t="s">
        <v>925</v>
      </c>
      <c r="D682" s="61" t="s">
        <v>1399</v>
      </c>
    </row>
    <row r="683" spans="1:4" ht="26.25" x14ac:dyDescent="0.25">
      <c r="A683" s="7" t="s">
        <v>1008</v>
      </c>
      <c r="B683" s="61" t="s">
        <v>1009</v>
      </c>
      <c r="C683" s="61" t="s">
        <v>925</v>
      </c>
      <c r="D683" s="61" t="s">
        <v>1399</v>
      </c>
    </row>
    <row r="684" spans="1:4" ht="26.25" x14ac:dyDescent="0.25">
      <c r="A684" s="7" t="s">
        <v>1010</v>
      </c>
      <c r="B684" s="61" t="s">
        <v>1011</v>
      </c>
      <c r="C684" s="61" t="s">
        <v>925</v>
      </c>
      <c r="D684" s="61" t="s">
        <v>1399</v>
      </c>
    </row>
    <row r="685" spans="1:4" ht="26.25" x14ac:dyDescent="0.25">
      <c r="A685" s="7" t="s">
        <v>1012</v>
      </c>
      <c r="B685" s="61" t="s">
        <v>1013</v>
      </c>
      <c r="C685" s="61" t="s">
        <v>925</v>
      </c>
      <c r="D685" s="61" t="s">
        <v>1399</v>
      </c>
    </row>
    <row r="686" spans="1:4" ht="26.25" x14ac:dyDescent="0.25">
      <c r="A686" s="7" t="s">
        <v>1014</v>
      </c>
      <c r="B686" s="61" t="s">
        <v>1015</v>
      </c>
      <c r="C686" s="61" t="s">
        <v>925</v>
      </c>
      <c r="D686" s="61" t="s">
        <v>1399</v>
      </c>
    </row>
    <row r="687" spans="1:4" ht="26.25" x14ac:dyDescent="0.25">
      <c r="A687" s="7" t="s">
        <v>3846</v>
      </c>
      <c r="B687" s="61" t="s">
        <v>3847</v>
      </c>
      <c r="C687" s="61" t="s">
        <v>925</v>
      </c>
      <c r="D687" s="61" t="s">
        <v>1399</v>
      </c>
    </row>
    <row r="688" spans="1:4" ht="26.25" x14ac:dyDescent="0.25">
      <c r="A688" s="7" t="s">
        <v>3848</v>
      </c>
      <c r="B688" s="61" t="s">
        <v>3849</v>
      </c>
      <c r="C688" s="61" t="s">
        <v>925</v>
      </c>
      <c r="D688" s="61" t="s">
        <v>1399</v>
      </c>
    </row>
    <row r="689" spans="1:4" ht="26.25" x14ac:dyDescent="0.25">
      <c r="A689" s="7" t="s">
        <v>1016</v>
      </c>
      <c r="B689" s="61" t="s">
        <v>1017</v>
      </c>
      <c r="C689" s="61" t="s">
        <v>925</v>
      </c>
      <c r="D689" s="61" t="s">
        <v>1399</v>
      </c>
    </row>
    <row r="690" spans="1:4" ht="26.25" x14ac:dyDescent="0.25">
      <c r="A690" s="7" t="s">
        <v>3850</v>
      </c>
      <c r="B690" s="61" t="s">
        <v>3851</v>
      </c>
      <c r="C690" s="61" t="s">
        <v>925</v>
      </c>
      <c r="D690" s="61" t="s">
        <v>1399</v>
      </c>
    </row>
    <row r="691" spans="1:4" ht="26.25" x14ac:dyDescent="0.25">
      <c r="A691" s="7" t="s">
        <v>3852</v>
      </c>
      <c r="B691" s="61" t="s">
        <v>3853</v>
      </c>
      <c r="C691" s="61" t="s">
        <v>925</v>
      </c>
      <c r="D691" s="61" t="s">
        <v>1399</v>
      </c>
    </row>
    <row r="692" spans="1:4" ht="26.25" x14ac:dyDescent="0.25">
      <c r="A692" s="7" t="s">
        <v>3854</v>
      </c>
      <c r="B692" s="61" t="s">
        <v>3855</v>
      </c>
      <c r="C692" s="61" t="s">
        <v>925</v>
      </c>
      <c r="D692" s="61" t="s">
        <v>1399</v>
      </c>
    </row>
    <row r="693" spans="1:4" ht="26.25" x14ac:dyDescent="0.25">
      <c r="A693" s="7" t="s">
        <v>1018</v>
      </c>
      <c r="B693" s="61" t="s">
        <v>1019</v>
      </c>
      <c r="C693" s="61" t="s">
        <v>925</v>
      </c>
      <c r="D693" s="61" t="s">
        <v>1399</v>
      </c>
    </row>
    <row r="694" spans="1:4" ht="26.25" x14ac:dyDescent="0.25">
      <c r="A694" s="7" t="s">
        <v>1020</v>
      </c>
      <c r="B694" s="61" t="s">
        <v>1021</v>
      </c>
      <c r="C694" s="61" t="s">
        <v>925</v>
      </c>
      <c r="D694" s="61" t="s">
        <v>1399</v>
      </c>
    </row>
    <row r="695" spans="1:4" ht="26.25" x14ac:dyDescent="0.25">
      <c r="A695" s="7" t="s">
        <v>1022</v>
      </c>
      <c r="B695" s="61" t="s">
        <v>1023</v>
      </c>
      <c r="C695" s="61" t="s">
        <v>925</v>
      </c>
      <c r="D695" s="61" t="s">
        <v>1399</v>
      </c>
    </row>
    <row r="696" spans="1:4" ht="26.25" x14ac:dyDescent="0.25">
      <c r="A696" s="7" t="s">
        <v>1024</v>
      </c>
      <c r="B696" s="61" t="s">
        <v>1025</v>
      </c>
      <c r="C696" s="61" t="s">
        <v>925</v>
      </c>
      <c r="D696" s="61" t="s">
        <v>1399</v>
      </c>
    </row>
    <row r="697" spans="1:4" ht="26.25" x14ac:dyDescent="0.25">
      <c r="A697" s="7" t="s">
        <v>1026</v>
      </c>
      <c r="B697" s="61" t="s">
        <v>1027</v>
      </c>
      <c r="C697" s="61" t="s">
        <v>925</v>
      </c>
      <c r="D697" s="61" t="s">
        <v>1399</v>
      </c>
    </row>
    <row r="698" spans="1:4" ht="39" x14ac:dyDescent="0.25">
      <c r="A698" s="7" t="s">
        <v>1028</v>
      </c>
      <c r="B698" s="61" t="s">
        <v>1029</v>
      </c>
      <c r="C698" s="61" t="s">
        <v>925</v>
      </c>
      <c r="D698" s="61" t="s">
        <v>1399</v>
      </c>
    </row>
    <row r="699" spans="1:4" ht="26.25" x14ac:dyDescent="0.25">
      <c r="A699" s="7" t="s">
        <v>3413</v>
      </c>
      <c r="B699" s="61" t="s">
        <v>357</v>
      </c>
      <c r="C699" s="61" t="s">
        <v>4134</v>
      </c>
      <c r="D699" s="61" t="s">
        <v>4135</v>
      </c>
    </row>
    <row r="700" spans="1:4" ht="26.25" x14ac:dyDescent="0.25">
      <c r="A700" s="7" t="s">
        <v>1030</v>
      </c>
      <c r="B700" s="61" t="s">
        <v>1031</v>
      </c>
      <c r="C700" s="61" t="s">
        <v>1032</v>
      </c>
      <c r="D700" s="61" t="s">
        <v>1400</v>
      </c>
    </row>
    <row r="701" spans="1:4" x14ac:dyDescent="0.25">
      <c r="A701" s="7" t="s">
        <v>1033</v>
      </c>
      <c r="B701" s="61" t="s">
        <v>1034</v>
      </c>
      <c r="C701" s="61" t="s">
        <v>1035</v>
      </c>
      <c r="D701" s="61" t="s">
        <v>1401</v>
      </c>
    </row>
    <row r="702" spans="1:4" x14ac:dyDescent="0.25">
      <c r="A702" s="7" t="s">
        <v>3740</v>
      </c>
      <c r="B702" s="61" t="s">
        <v>3741</v>
      </c>
      <c r="C702" s="61" t="s">
        <v>1035</v>
      </c>
      <c r="D702" s="61" t="s">
        <v>1401</v>
      </c>
    </row>
    <row r="703" spans="1:4" x14ac:dyDescent="0.25">
      <c r="A703" s="7" t="s">
        <v>1036</v>
      </c>
      <c r="B703" s="61" t="s">
        <v>396</v>
      </c>
      <c r="C703" s="61" t="s">
        <v>1035</v>
      </c>
      <c r="D703" s="61" t="s">
        <v>1401</v>
      </c>
    </row>
    <row r="704" spans="1:4" x14ac:dyDescent="0.25">
      <c r="A704" s="7" t="s">
        <v>1037</v>
      </c>
      <c r="B704" s="61" t="s">
        <v>1038</v>
      </c>
      <c r="C704" s="61" t="s">
        <v>1035</v>
      </c>
      <c r="D704" s="61" t="s">
        <v>1401</v>
      </c>
    </row>
    <row r="705" spans="1:4" x14ac:dyDescent="0.25">
      <c r="A705" s="7" t="s">
        <v>1039</v>
      </c>
      <c r="B705" s="61" t="s">
        <v>1040</v>
      </c>
      <c r="C705" s="61" t="s">
        <v>1035</v>
      </c>
      <c r="D705" s="61" t="s">
        <v>1401</v>
      </c>
    </row>
    <row r="706" spans="1:4" ht="26.25" x14ac:dyDescent="0.25">
      <c r="A706" s="7" t="s">
        <v>1041</v>
      </c>
      <c r="B706" s="61" t="s">
        <v>1042</v>
      </c>
      <c r="C706" s="61" t="s">
        <v>1035</v>
      </c>
      <c r="D706" s="61" t="s">
        <v>1401</v>
      </c>
    </row>
    <row r="707" spans="1:4" ht="26.25" x14ac:dyDescent="0.25">
      <c r="A707" s="7" t="s">
        <v>1043</v>
      </c>
      <c r="B707" s="61" t="s">
        <v>1044</v>
      </c>
      <c r="C707" s="61" t="s">
        <v>1035</v>
      </c>
      <c r="D707" s="61" t="s">
        <v>1401</v>
      </c>
    </row>
    <row r="708" spans="1:4" x14ac:dyDescent="0.25">
      <c r="A708" s="7" t="s">
        <v>1045</v>
      </c>
      <c r="B708" s="61" t="s">
        <v>1046</v>
      </c>
      <c r="C708" s="61" t="s">
        <v>1035</v>
      </c>
      <c r="D708" s="61" t="s">
        <v>1401</v>
      </c>
    </row>
    <row r="709" spans="1:4" ht="26.25" x14ac:dyDescent="0.25">
      <c r="A709" s="7" t="s">
        <v>3414</v>
      </c>
      <c r="B709" s="61" t="s">
        <v>3415</v>
      </c>
      <c r="C709" s="61" t="s">
        <v>4136</v>
      </c>
      <c r="D709" s="61" t="s">
        <v>4137</v>
      </c>
    </row>
    <row r="710" spans="1:4" ht="26.25" x14ac:dyDescent="0.25">
      <c r="A710" s="7" t="s">
        <v>1047</v>
      </c>
      <c r="B710" s="61" t="s">
        <v>1048</v>
      </c>
      <c r="C710" s="61" t="s">
        <v>1049</v>
      </c>
      <c r="D710" s="61" t="s">
        <v>1402</v>
      </c>
    </row>
    <row r="711" spans="1:4" ht="26.25" x14ac:dyDescent="0.25">
      <c r="A711" s="7" t="s">
        <v>3777</v>
      </c>
      <c r="B711" s="61" t="s">
        <v>3778</v>
      </c>
      <c r="C711" s="61" t="s">
        <v>4254</v>
      </c>
      <c r="D711" s="61" t="s">
        <v>4255</v>
      </c>
    </row>
    <row r="712" spans="1:4" x14ac:dyDescent="0.25">
      <c r="A712" s="7" t="s">
        <v>3779</v>
      </c>
      <c r="B712" s="61" t="s">
        <v>3780</v>
      </c>
      <c r="C712" s="61" t="s">
        <v>4254</v>
      </c>
      <c r="D712" s="61" t="s">
        <v>4255</v>
      </c>
    </row>
    <row r="713" spans="1:4" ht="26.25" x14ac:dyDescent="0.25">
      <c r="A713" s="7" t="s">
        <v>3781</v>
      </c>
      <c r="B713" s="61" t="s">
        <v>3782</v>
      </c>
      <c r="C713" s="61" t="s">
        <v>4254</v>
      </c>
      <c r="D713" s="61" t="s">
        <v>4255</v>
      </c>
    </row>
    <row r="714" spans="1:4" x14ac:dyDescent="0.25">
      <c r="A714" s="7" t="s">
        <v>3783</v>
      </c>
      <c r="B714" s="61" t="s">
        <v>3784</v>
      </c>
      <c r="C714" s="61" t="s">
        <v>4254</v>
      </c>
      <c r="D714" s="61" t="s">
        <v>4255</v>
      </c>
    </row>
    <row r="715" spans="1:4" x14ac:dyDescent="0.25">
      <c r="A715" s="7" t="s">
        <v>3785</v>
      </c>
      <c r="B715" s="61" t="s">
        <v>3786</v>
      </c>
      <c r="C715" s="61" t="s">
        <v>4254</v>
      </c>
      <c r="D715" s="61" t="s">
        <v>4255</v>
      </c>
    </row>
    <row r="716" spans="1:4" x14ac:dyDescent="0.25">
      <c r="A716" s="7" t="s">
        <v>1050</v>
      </c>
      <c r="B716" s="61" t="s">
        <v>1051</v>
      </c>
      <c r="C716" s="61" t="s">
        <v>1052</v>
      </c>
      <c r="D716" s="61" t="s">
        <v>1403</v>
      </c>
    </row>
    <row r="717" spans="1:4" x14ac:dyDescent="0.25">
      <c r="A717" s="7" t="s">
        <v>3416</v>
      </c>
      <c r="B717" s="61" t="s">
        <v>3417</v>
      </c>
      <c r="C717" s="61" t="s">
        <v>1052</v>
      </c>
      <c r="D717" s="61" t="s">
        <v>1403</v>
      </c>
    </row>
    <row r="718" spans="1:4" x14ac:dyDescent="0.25">
      <c r="A718" s="7" t="s">
        <v>1053</v>
      </c>
      <c r="B718" s="61" t="s">
        <v>1054</v>
      </c>
      <c r="C718" s="61" t="s">
        <v>1052</v>
      </c>
      <c r="D718" s="61" t="s">
        <v>1403</v>
      </c>
    </row>
    <row r="719" spans="1:4" x14ac:dyDescent="0.25">
      <c r="A719" s="7" t="s">
        <v>3657</v>
      </c>
      <c r="B719" s="61" t="s">
        <v>3658</v>
      </c>
      <c r="C719" s="61" t="s">
        <v>1052</v>
      </c>
      <c r="D719" s="61" t="s">
        <v>1403</v>
      </c>
    </row>
    <row r="720" spans="1:4" x14ac:dyDescent="0.25">
      <c r="A720" s="7" t="s">
        <v>3659</v>
      </c>
      <c r="B720" s="61" t="s">
        <v>3660</v>
      </c>
      <c r="C720" s="61" t="s">
        <v>1052</v>
      </c>
      <c r="D720" s="61" t="s">
        <v>1403</v>
      </c>
    </row>
    <row r="721" spans="1:4" x14ac:dyDescent="0.25">
      <c r="A721" s="7" t="s">
        <v>1055</v>
      </c>
      <c r="B721" s="61" t="s">
        <v>1056</v>
      </c>
      <c r="C721" s="61" t="s">
        <v>1057</v>
      </c>
      <c r="D721" s="61" t="s">
        <v>1404</v>
      </c>
    </row>
    <row r="722" spans="1:4" x14ac:dyDescent="0.25">
      <c r="A722" s="7" t="s">
        <v>1058</v>
      </c>
      <c r="B722" s="61" t="s">
        <v>258</v>
      </c>
      <c r="C722" s="61" t="s">
        <v>1057</v>
      </c>
      <c r="D722" s="61" t="s">
        <v>1404</v>
      </c>
    </row>
    <row r="723" spans="1:4" x14ac:dyDescent="0.25">
      <c r="A723" s="7" t="s">
        <v>1059</v>
      </c>
      <c r="B723" s="61" t="s">
        <v>1060</v>
      </c>
      <c r="C723" s="61" t="s">
        <v>1057</v>
      </c>
      <c r="D723" s="61" t="s">
        <v>1404</v>
      </c>
    </row>
    <row r="724" spans="1:4" x14ac:dyDescent="0.25">
      <c r="A724" s="7" t="s">
        <v>1061</v>
      </c>
      <c r="B724" s="61" t="s">
        <v>1062</v>
      </c>
      <c r="C724" s="61" t="s">
        <v>1063</v>
      </c>
      <c r="D724" s="61" t="s">
        <v>1405</v>
      </c>
    </row>
    <row r="725" spans="1:4" x14ac:dyDescent="0.25">
      <c r="A725" s="7" t="s">
        <v>1064</v>
      </c>
      <c r="B725" s="61" t="s">
        <v>1065</v>
      </c>
      <c r="C725" s="61" t="s">
        <v>1063</v>
      </c>
      <c r="D725" s="61" t="s">
        <v>1405</v>
      </c>
    </row>
    <row r="726" spans="1:4" x14ac:dyDescent="0.25">
      <c r="A726" s="7" t="s">
        <v>3418</v>
      </c>
      <c r="B726" s="61" t="s">
        <v>3419</v>
      </c>
      <c r="C726" s="61" t="s">
        <v>4138</v>
      </c>
      <c r="D726" s="61" t="s">
        <v>4139</v>
      </c>
    </row>
    <row r="727" spans="1:4" ht="26.25" x14ac:dyDescent="0.25">
      <c r="A727" s="7" t="s">
        <v>3420</v>
      </c>
      <c r="B727" s="61" t="s">
        <v>3421</v>
      </c>
      <c r="C727" s="61" t="s">
        <v>4140</v>
      </c>
      <c r="D727" s="61" t="s">
        <v>4141</v>
      </c>
    </row>
    <row r="728" spans="1:4" ht="26.25" x14ac:dyDescent="0.25">
      <c r="A728" s="7" t="s">
        <v>1066</v>
      </c>
      <c r="B728" s="61" t="s">
        <v>3422</v>
      </c>
      <c r="C728" s="61" t="s">
        <v>1067</v>
      </c>
      <c r="D728" s="61" t="s">
        <v>1406</v>
      </c>
    </row>
    <row r="729" spans="1:4" ht="26.25" x14ac:dyDescent="0.25">
      <c r="A729" s="7" t="s">
        <v>3423</v>
      </c>
      <c r="B729" s="61" t="s">
        <v>3424</v>
      </c>
      <c r="C729" s="61" t="s">
        <v>1067</v>
      </c>
      <c r="D729" s="61" t="s">
        <v>1406</v>
      </c>
    </row>
    <row r="730" spans="1:4" ht="26.25" x14ac:dyDescent="0.25">
      <c r="A730" s="7" t="s">
        <v>1068</v>
      </c>
      <c r="B730" s="61" t="s">
        <v>1069</v>
      </c>
      <c r="C730" s="61" t="s">
        <v>1067</v>
      </c>
      <c r="D730" s="61" t="s">
        <v>1406</v>
      </c>
    </row>
    <row r="731" spans="1:4" ht="26.25" x14ac:dyDescent="0.25">
      <c r="A731" s="7" t="s">
        <v>1070</v>
      </c>
      <c r="B731" s="61" t="s">
        <v>1071</v>
      </c>
      <c r="C731" s="61" t="s">
        <v>1067</v>
      </c>
      <c r="D731" s="61" t="s">
        <v>1406</v>
      </c>
    </row>
    <row r="732" spans="1:4" ht="26.25" x14ac:dyDescent="0.25">
      <c r="A732" s="7" t="s">
        <v>1072</v>
      </c>
      <c r="B732" s="61" t="s">
        <v>1073</v>
      </c>
      <c r="C732" s="61" t="s">
        <v>1067</v>
      </c>
      <c r="D732" s="61" t="s">
        <v>1406</v>
      </c>
    </row>
    <row r="733" spans="1:4" ht="26.25" x14ac:dyDescent="0.25">
      <c r="A733" s="7" t="s">
        <v>1074</v>
      </c>
      <c r="B733" s="61" t="s">
        <v>1075</v>
      </c>
      <c r="C733" s="61" t="s">
        <v>1067</v>
      </c>
      <c r="D733" s="61" t="s">
        <v>1406</v>
      </c>
    </row>
    <row r="734" spans="1:4" ht="26.25" x14ac:dyDescent="0.25">
      <c r="A734" s="7" t="s">
        <v>1076</v>
      </c>
      <c r="B734" s="61" t="s">
        <v>1077</v>
      </c>
      <c r="C734" s="61" t="s">
        <v>1067</v>
      </c>
      <c r="D734" s="61" t="s">
        <v>1406</v>
      </c>
    </row>
    <row r="735" spans="1:4" ht="26.25" x14ac:dyDescent="0.25">
      <c r="A735" s="7" t="s">
        <v>1078</v>
      </c>
      <c r="B735" s="61" t="s">
        <v>1079</v>
      </c>
      <c r="C735" s="61" t="s">
        <v>1067</v>
      </c>
      <c r="D735" s="61" t="s">
        <v>1406</v>
      </c>
    </row>
    <row r="736" spans="1:4" ht="26.25" x14ac:dyDescent="0.25">
      <c r="A736" s="7" t="s">
        <v>1080</v>
      </c>
      <c r="B736" s="61" t="s">
        <v>1081</v>
      </c>
      <c r="C736" s="61" t="s">
        <v>1067</v>
      </c>
      <c r="D736" s="61" t="s">
        <v>1406</v>
      </c>
    </row>
    <row r="737" spans="1:4" ht="26.25" x14ac:dyDescent="0.25">
      <c r="A737" s="7" t="s">
        <v>1082</v>
      </c>
      <c r="B737" s="61" t="s">
        <v>1083</v>
      </c>
      <c r="C737" s="61" t="s">
        <v>1067</v>
      </c>
      <c r="D737" s="61" t="s">
        <v>1406</v>
      </c>
    </row>
    <row r="738" spans="1:4" ht="26.25" x14ac:dyDescent="0.25">
      <c r="A738" s="7" t="s">
        <v>1084</v>
      </c>
      <c r="B738" s="61" t="s">
        <v>1085</v>
      </c>
      <c r="C738" s="61" t="s">
        <v>1067</v>
      </c>
      <c r="D738" s="61" t="s">
        <v>1406</v>
      </c>
    </row>
    <row r="739" spans="1:4" ht="26.25" x14ac:dyDescent="0.25">
      <c r="A739" s="7" t="s">
        <v>1086</v>
      </c>
      <c r="B739" s="61" t="s">
        <v>1087</v>
      </c>
      <c r="C739" s="61" t="s">
        <v>1067</v>
      </c>
      <c r="D739" s="61" t="s">
        <v>1406</v>
      </c>
    </row>
    <row r="740" spans="1:4" ht="26.25" x14ac:dyDescent="0.25">
      <c r="A740" s="7" t="s">
        <v>1089</v>
      </c>
      <c r="B740" s="61" t="s">
        <v>1090</v>
      </c>
      <c r="C740" s="61" t="s">
        <v>1067</v>
      </c>
      <c r="D740" s="61" t="s">
        <v>1406</v>
      </c>
    </row>
    <row r="741" spans="1:4" ht="26.25" x14ac:dyDescent="0.25">
      <c r="A741" s="7" t="s">
        <v>1091</v>
      </c>
      <c r="B741" s="61" t="s">
        <v>1092</v>
      </c>
      <c r="C741" s="61" t="s">
        <v>1067</v>
      </c>
      <c r="D741" s="61" t="s">
        <v>1406</v>
      </c>
    </row>
    <row r="742" spans="1:4" ht="26.25" x14ac:dyDescent="0.25">
      <c r="A742" s="7" t="s">
        <v>1093</v>
      </c>
      <c r="B742" s="61" t="s">
        <v>1094</v>
      </c>
      <c r="C742" s="61" t="s">
        <v>1067</v>
      </c>
      <c r="D742" s="61" t="s">
        <v>1406</v>
      </c>
    </row>
    <row r="743" spans="1:4" ht="26.25" x14ac:dyDescent="0.25">
      <c r="A743" s="7" t="s">
        <v>1096</v>
      </c>
      <c r="B743" s="61" t="s">
        <v>1097</v>
      </c>
      <c r="C743" s="61" t="s">
        <v>1067</v>
      </c>
      <c r="D743" s="61" t="s">
        <v>1406</v>
      </c>
    </row>
    <row r="744" spans="1:4" ht="26.25" x14ac:dyDescent="0.25">
      <c r="A744" s="7" t="s">
        <v>1098</v>
      </c>
      <c r="B744" s="61" t="s">
        <v>1099</v>
      </c>
      <c r="C744" s="61" t="s">
        <v>1067</v>
      </c>
      <c r="D744" s="61" t="s">
        <v>1406</v>
      </c>
    </row>
    <row r="745" spans="1:4" ht="26.25" x14ac:dyDescent="0.25">
      <c r="A745" s="7" t="s">
        <v>3425</v>
      </c>
      <c r="B745" s="61" t="s">
        <v>3426</v>
      </c>
      <c r="C745" s="61" t="s">
        <v>1067</v>
      </c>
      <c r="D745" s="61" t="s">
        <v>1406</v>
      </c>
    </row>
    <row r="746" spans="1:4" ht="26.25" x14ac:dyDescent="0.25">
      <c r="A746" s="57" t="s">
        <v>1100</v>
      </c>
      <c r="B746" s="62" t="s">
        <v>1101</v>
      </c>
      <c r="C746" s="62" t="s">
        <v>1067</v>
      </c>
      <c r="D746" s="62" t="s">
        <v>1406</v>
      </c>
    </row>
    <row r="747" spans="1:4" ht="26.25" x14ac:dyDescent="0.25">
      <c r="A747" s="7" t="s">
        <v>1103</v>
      </c>
      <c r="B747" s="61" t="s">
        <v>1104</v>
      </c>
      <c r="C747" s="61" t="s">
        <v>1067</v>
      </c>
      <c r="D747" s="61" t="s">
        <v>1406</v>
      </c>
    </row>
    <row r="748" spans="1:4" ht="26.25" x14ac:dyDescent="0.25">
      <c r="A748" s="7" t="s">
        <v>3427</v>
      </c>
      <c r="B748" s="61" t="s">
        <v>3428</v>
      </c>
      <c r="C748" s="61" t="s">
        <v>1067</v>
      </c>
      <c r="D748" s="61" t="s">
        <v>1406</v>
      </c>
    </row>
    <row r="749" spans="1:4" ht="26.25" x14ac:dyDescent="0.25">
      <c r="A749" s="7" t="s">
        <v>1105</v>
      </c>
      <c r="B749" s="61" t="s">
        <v>1106</v>
      </c>
      <c r="C749" s="61" t="s">
        <v>1067</v>
      </c>
      <c r="D749" s="61" t="s">
        <v>1406</v>
      </c>
    </row>
    <row r="750" spans="1:4" ht="26.25" x14ac:dyDescent="0.25">
      <c r="A750" s="7" t="s">
        <v>3673</v>
      </c>
      <c r="B750" s="61" t="s">
        <v>3674</v>
      </c>
      <c r="C750" s="61" t="s">
        <v>1067</v>
      </c>
      <c r="D750" s="61" t="s">
        <v>1406</v>
      </c>
    </row>
    <row r="751" spans="1:4" ht="26.25" x14ac:dyDescent="0.25">
      <c r="A751" s="7" t="s">
        <v>3675</v>
      </c>
      <c r="B751" s="61" t="s">
        <v>3676</v>
      </c>
      <c r="C751" s="61" t="s">
        <v>1067</v>
      </c>
      <c r="D751" s="61" t="s">
        <v>1406</v>
      </c>
    </row>
    <row r="752" spans="1:4" ht="26.25" x14ac:dyDescent="0.25">
      <c r="A752" s="7" t="s">
        <v>3677</v>
      </c>
      <c r="B752" s="61" t="s">
        <v>3678</v>
      </c>
      <c r="C752" s="61" t="s">
        <v>1067</v>
      </c>
      <c r="D752" s="61" t="s">
        <v>1406</v>
      </c>
    </row>
    <row r="753" spans="1:4" ht="26.25" x14ac:dyDescent="0.25">
      <c r="A753" s="7" t="s">
        <v>3679</v>
      </c>
      <c r="B753" s="61" t="s">
        <v>3680</v>
      </c>
      <c r="C753" s="61" t="s">
        <v>1067</v>
      </c>
      <c r="D753" s="61" t="s">
        <v>1406</v>
      </c>
    </row>
    <row r="754" spans="1:4" ht="26.25" x14ac:dyDescent="0.25">
      <c r="A754" s="7" t="s">
        <v>3681</v>
      </c>
      <c r="B754" s="61" t="s">
        <v>3682</v>
      </c>
      <c r="C754" s="61" t="s">
        <v>1067</v>
      </c>
      <c r="D754" s="61" t="s">
        <v>1406</v>
      </c>
    </row>
    <row r="755" spans="1:4" ht="26.25" x14ac:dyDescent="0.25">
      <c r="A755" s="7" t="s">
        <v>3683</v>
      </c>
      <c r="B755" s="61" t="s">
        <v>3684</v>
      </c>
      <c r="C755" s="61" t="s">
        <v>1067</v>
      </c>
      <c r="D755" s="61" t="s">
        <v>1406</v>
      </c>
    </row>
    <row r="756" spans="1:4" ht="26.25" x14ac:dyDescent="0.25">
      <c r="A756" s="7" t="s">
        <v>3685</v>
      </c>
      <c r="B756" s="61" t="s">
        <v>3686</v>
      </c>
      <c r="C756" s="61" t="s">
        <v>1067</v>
      </c>
      <c r="D756" s="61" t="s">
        <v>1406</v>
      </c>
    </row>
    <row r="757" spans="1:4" ht="26.25" x14ac:dyDescent="0.25">
      <c r="A757" s="7" t="s">
        <v>3694</v>
      </c>
      <c r="B757" s="61" t="s">
        <v>3695</v>
      </c>
      <c r="C757" s="61" t="s">
        <v>1067</v>
      </c>
      <c r="D757" s="61" t="s">
        <v>1406</v>
      </c>
    </row>
    <row r="758" spans="1:4" ht="26.25" x14ac:dyDescent="0.25">
      <c r="A758" s="7" t="s">
        <v>1107</v>
      </c>
      <c r="B758" s="61" t="s">
        <v>3696</v>
      </c>
      <c r="C758" s="61" t="s">
        <v>1067</v>
      </c>
      <c r="D758" s="61" t="s">
        <v>1406</v>
      </c>
    </row>
    <row r="759" spans="1:4" ht="26.25" x14ac:dyDescent="0.25">
      <c r="A759" s="7" t="s">
        <v>1108</v>
      </c>
      <c r="B759" s="61" t="s">
        <v>3697</v>
      </c>
      <c r="C759" s="61" t="s">
        <v>1067</v>
      </c>
      <c r="D759" s="61" t="s">
        <v>1406</v>
      </c>
    </row>
    <row r="760" spans="1:4" ht="26.25" x14ac:dyDescent="0.25">
      <c r="A760" s="7" t="s">
        <v>1109</v>
      </c>
      <c r="B760" s="61" t="s">
        <v>3698</v>
      </c>
      <c r="C760" s="61" t="s">
        <v>1067</v>
      </c>
      <c r="D760" s="61" t="s">
        <v>1406</v>
      </c>
    </row>
    <row r="761" spans="1:4" ht="26.25" x14ac:dyDescent="0.25">
      <c r="A761" s="7" t="s">
        <v>1110</v>
      </c>
      <c r="B761" s="61" t="s">
        <v>3699</v>
      </c>
      <c r="C761" s="61" t="s">
        <v>1067</v>
      </c>
      <c r="D761" s="61" t="s">
        <v>1406</v>
      </c>
    </row>
    <row r="762" spans="1:4" ht="26.25" x14ac:dyDescent="0.25">
      <c r="A762" s="7" t="s">
        <v>1111</v>
      </c>
      <c r="B762" s="61" t="s">
        <v>3700</v>
      </c>
      <c r="C762" s="61" t="s">
        <v>1067</v>
      </c>
      <c r="D762" s="61" t="s">
        <v>1406</v>
      </c>
    </row>
    <row r="763" spans="1:4" ht="26.25" x14ac:dyDescent="0.25">
      <c r="A763" s="7" t="s">
        <v>1112</v>
      </c>
      <c r="B763" s="61" t="s">
        <v>3701</v>
      </c>
      <c r="C763" s="61" t="s">
        <v>1067</v>
      </c>
      <c r="D763" s="61" t="s">
        <v>1406</v>
      </c>
    </row>
    <row r="764" spans="1:4" ht="26.25" x14ac:dyDescent="0.25">
      <c r="A764" s="7" t="s">
        <v>1113</v>
      </c>
      <c r="B764" s="61" t="s">
        <v>3702</v>
      </c>
      <c r="C764" s="61" t="s">
        <v>1067</v>
      </c>
      <c r="D764" s="61" t="s">
        <v>1406</v>
      </c>
    </row>
    <row r="765" spans="1:4" ht="26.25" x14ac:dyDescent="0.25">
      <c r="A765" s="7" t="s">
        <v>1114</v>
      </c>
      <c r="B765" s="61" t="s">
        <v>3703</v>
      </c>
      <c r="C765" s="61" t="s">
        <v>1067</v>
      </c>
      <c r="D765" s="61" t="s">
        <v>1406</v>
      </c>
    </row>
    <row r="766" spans="1:4" ht="26.25" x14ac:dyDescent="0.25">
      <c r="A766" s="7" t="s">
        <v>1115</v>
      </c>
      <c r="B766" s="61" t="s">
        <v>3687</v>
      </c>
      <c r="C766" s="61" t="s">
        <v>1067</v>
      </c>
      <c r="D766" s="61" t="s">
        <v>1406</v>
      </c>
    </row>
    <row r="767" spans="1:4" ht="26.25" x14ac:dyDescent="0.25">
      <c r="A767" s="7" t="s">
        <v>3688</v>
      </c>
      <c r="B767" s="61" t="s">
        <v>3689</v>
      </c>
      <c r="C767" s="61" t="s">
        <v>1067</v>
      </c>
      <c r="D767" s="61" t="s">
        <v>1406</v>
      </c>
    </row>
    <row r="768" spans="1:4" ht="39" x14ac:dyDescent="0.25">
      <c r="A768" s="7" t="s">
        <v>3690</v>
      </c>
      <c r="B768" s="61" t="s">
        <v>3691</v>
      </c>
      <c r="C768" s="61" t="s">
        <v>1067</v>
      </c>
      <c r="D768" s="61" t="s">
        <v>1406</v>
      </c>
    </row>
    <row r="769" spans="1:4" ht="26.25" x14ac:dyDescent="0.25">
      <c r="A769" s="7" t="s">
        <v>3692</v>
      </c>
      <c r="B769" s="61" t="s">
        <v>3693</v>
      </c>
      <c r="C769" s="61" t="s">
        <v>1067</v>
      </c>
      <c r="D769" s="61" t="s">
        <v>1406</v>
      </c>
    </row>
    <row r="770" spans="1:4" ht="26.25" x14ac:dyDescent="0.25">
      <c r="A770" s="7" t="s">
        <v>1116</v>
      </c>
      <c r="B770" s="61" t="s">
        <v>3728</v>
      </c>
      <c r="C770" s="61" t="s">
        <v>1067</v>
      </c>
      <c r="D770" s="61" t="s">
        <v>1406</v>
      </c>
    </row>
    <row r="771" spans="1:4" ht="26.25" x14ac:dyDescent="0.25">
      <c r="A771" s="7" t="s">
        <v>1117</v>
      </c>
      <c r="B771" s="61" t="s">
        <v>1118</v>
      </c>
      <c r="C771" s="61" t="s">
        <v>1067</v>
      </c>
      <c r="D771" s="61" t="s">
        <v>1406</v>
      </c>
    </row>
    <row r="772" spans="1:4" ht="26.25" x14ac:dyDescent="0.25">
      <c r="A772" s="7" t="s">
        <v>3895</v>
      </c>
      <c r="B772" s="61" t="s">
        <v>3896</v>
      </c>
      <c r="C772" s="61" t="s">
        <v>1067</v>
      </c>
      <c r="D772" s="61" t="s">
        <v>1406</v>
      </c>
    </row>
    <row r="773" spans="1:4" ht="26.25" x14ac:dyDescent="0.25">
      <c r="A773" s="7" t="s">
        <v>3897</v>
      </c>
      <c r="B773" s="61" t="s">
        <v>3898</v>
      </c>
      <c r="C773" s="61" t="s">
        <v>1067</v>
      </c>
      <c r="D773" s="61" t="s">
        <v>1406</v>
      </c>
    </row>
    <row r="774" spans="1:4" ht="26.25" x14ac:dyDescent="0.25">
      <c r="A774" s="7" t="s">
        <v>3899</v>
      </c>
      <c r="B774" s="61" t="s">
        <v>3900</v>
      </c>
      <c r="C774" s="61" t="s">
        <v>1067</v>
      </c>
      <c r="D774" s="61" t="s">
        <v>1406</v>
      </c>
    </row>
    <row r="775" spans="1:4" ht="26.25" x14ac:dyDescent="0.25">
      <c r="A775" s="7" t="s">
        <v>3901</v>
      </c>
      <c r="B775" s="61" t="s">
        <v>3902</v>
      </c>
      <c r="C775" s="61" t="s">
        <v>1067</v>
      </c>
      <c r="D775" s="61" t="s">
        <v>1406</v>
      </c>
    </row>
    <row r="776" spans="1:4" ht="26.25" x14ac:dyDescent="0.25">
      <c r="A776" s="7" t="s">
        <v>3903</v>
      </c>
      <c r="B776" s="61" t="s">
        <v>3904</v>
      </c>
      <c r="C776" s="61" t="s">
        <v>1067</v>
      </c>
      <c r="D776" s="61" t="s">
        <v>1406</v>
      </c>
    </row>
    <row r="777" spans="1:4" ht="26.25" x14ac:dyDescent="0.25">
      <c r="A777" s="7" t="s">
        <v>3905</v>
      </c>
      <c r="B777" s="61" t="s">
        <v>3906</v>
      </c>
      <c r="C777" s="61" t="s">
        <v>1067</v>
      </c>
      <c r="D777" s="61" t="s">
        <v>1406</v>
      </c>
    </row>
    <row r="778" spans="1:4" ht="26.25" x14ac:dyDescent="0.25">
      <c r="A778" s="7" t="s">
        <v>3907</v>
      </c>
      <c r="B778" s="61" t="s">
        <v>3908</v>
      </c>
      <c r="C778" s="61" t="s">
        <v>1067</v>
      </c>
      <c r="D778" s="61" t="s">
        <v>1406</v>
      </c>
    </row>
    <row r="779" spans="1:4" ht="26.25" x14ac:dyDescent="0.25">
      <c r="A779" s="7" t="s">
        <v>3909</v>
      </c>
      <c r="B779" s="61" t="s">
        <v>3910</v>
      </c>
      <c r="C779" s="61" t="s">
        <v>1067</v>
      </c>
      <c r="D779" s="61" t="s">
        <v>1406</v>
      </c>
    </row>
    <row r="780" spans="1:4" ht="26.25" x14ac:dyDescent="0.25">
      <c r="A780" s="7" t="s">
        <v>3911</v>
      </c>
      <c r="B780" s="61" t="s">
        <v>3912</v>
      </c>
      <c r="C780" s="61" t="s">
        <v>1067</v>
      </c>
      <c r="D780" s="61" t="s">
        <v>1406</v>
      </c>
    </row>
    <row r="781" spans="1:4" ht="26.25" x14ac:dyDescent="0.25">
      <c r="A781" s="7" t="s">
        <v>3913</v>
      </c>
      <c r="B781" s="61" t="s">
        <v>3914</v>
      </c>
      <c r="C781" s="61" t="s">
        <v>1067</v>
      </c>
      <c r="D781" s="61" t="s">
        <v>1406</v>
      </c>
    </row>
    <row r="782" spans="1:4" ht="26.25" x14ac:dyDescent="0.25">
      <c r="A782" s="7" t="s">
        <v>3915</v>
      </c>
      <c r="B782" s="61" t="s">
        <v>3916</v>
      </c>
      <c r="C782" s="61" t="s">
        <v>1067</v>
      </c>
      <c r="D782" s="61" t="s">
        <v>1406</v>
      </c>
    </row>
    <row r="783" spans="1:4" ht="26.25" x14ac:dyDescent="0.25">
      <c r="A783" s="7" t="s">
        <v>3917</v>
      </c>
      <c r="B783" s="61" t="s">
        <v>3918</v>
      </c>
      <c r="C783" s="61" t="s">
        <v>1067</v>
      </c>
      <c r="D783" s="61" t="s">
        <v>1406</v>
      </c>
    </row>
    <row r="784" spans="1:4" ht="26.25" x14ac:dyDescent="0.25">
      <c r="A784" s="7" t="s">
        <v>3919</v>
      </c>
      <c r="B784" s="61" t="s">
        <v>3920</v>
      </c>
      <c r="C784" s="61" t="s">
        <v>1067</v>
      </c>
      <c r="D784" s="61" t="s">
        <v>1406</v>
      </c>
    </row>
    <row r="785" spans="1:4" ht="26.25" x14ac:dyDescent="0.25">
      <c r="A785" s="7" t="s">
        <v>3921</v>
      </c>
      <c r="B785" s="61" t="s">
        <v>3922</v>
      </c>
      <c r="C785" s="61" t="s">
        <v>1067</v>
      </c>
      <c r="D785" s="61" t="s">
        <v>1406</v>
      </c>
    </row>
    <row r="786" spans="1:4" ht="26.25" x14ac:dyDescent="0.25">
      <c r="A786" s="7" t="s">
        <v>3923</v>
      </c>
      <c r="B786" s="61" t="s">
        <v>3924</v>
      </c>
      <c r="C786" s="61" t="s">
        <v>1067</v>
      </c>
      <c r="D786" s="61" t="s">
        <v>1406</v>
      </c>
    </row>
    <row r="787" spans="1:4" ht="26.25" x14ac:dyDescent="0.25">
      <c r="A787" s="7" t="s">
        <v>3925</v>
      </c>
      <c r="B787" s="61" t="s">
        <v>3926</v>
      </c>
      <c r="C787" s="61" t="s">
        <v>1067</v>
      </c>
      <c r="D787" s="61" t="s">
        <v>1406</v>
      </c>
    </row>
    <row r="788" spans="1:4" ht="26.25" x14ac:dyDescent="0.25">
      <c r="A788" s="7" t="s">
        <v>3927</v>
      </c>
      <c r="B788" s="61" t="s">
        <v>3928</v>
      </c>
      <c r="C788" s="61" t="s">
        <v>1067</v>
      </c>
      <c r="D788" s="61" t="s">
        <v>1406</v>
      </c>
    </row>
    <row r="789" spans="1:4" ht="26.25" x14ac:dyDescent="0.25">
      <c r="A789" s="7" t="s">
        <v>1119</v>
      </c>
      <c r="B789" s="61" t="s">
        <v>1120</v>
      </c>
      <c r="C789" s="61" t="s">
        <v>1067</v>
      </c>
      <c r="D789" s="61" t="s">
        <v>1406</v>
      </c>
    </row>
    <row r="790" spans="1:4" ht="26.25" x14ac:dyDescent="0.25">
      <c r="A790" s="7" t="s">
        <v>3429</v>
      </c>
      <c r="B790" s="61" t="s">
        <v>3430</v>
      </c>
      <c r="C790" s="61" t="s">
        <v>4142</v>
      </c>
      <c r="D790" s="61" t="s">
        <v>4143</v>
      </c>
    </row>
    <row r="791" spans="1:4" ht="26.25" x14ac:dyDescent="0.25">
      <c r="A791" s="7" t="s">
        <v>3431</v>
      </c>
      <c r="B791" s="61" t="s">
        <v>3432</v>
      </c>
      <c r="C791" s="61" t="s">
        <v>4142</v>
      </c>
      <c r="D791" s="61" t="s">
        <v>4143</v>
      </c>
    </row>
    <row r="792" spans="1:4" ht="26.25" x14ac:dyDescent="0.25">
      <c r="A792" s="7" t="s">
        <v>3433</v>
      </c>
      <c r="B792" s="61" t="s">
        <v>3434</v>
      </c>
      <c r="C792" s="61" t="s">
        <v>4142</v>
      </c>
      <c r="D792" s="61" t="s">
        <v>4143</v>
      </c>
    </row>
    <row r="793" spans="1:4" ht="26.25" x14ac:dyDescent="0.25">
      <c r="A793" s="7" t="s">
        <v>3435</v>
      </c>
      <c r="B793" s="61" t="s">
        <v>3436</v>
      </c>
      <c r="C793" s="61" t="s">
        <v>4142</v>
      </c>
      <c r="D793" s="61" t="s">
        <v>4143</v>
      </c>
    </row>
    <row r="794" spans="1:4" ht="26.25" x14ac:dyDescent="0.25">
      <c r="A794" s="7" t="s">
        <v>1121</v>
      </c>
      <c r="B794" s="61" t="s">
        <v>1122</v>
      </c>
      <c r="C794" s="61" t="s">
        <v>1123</v>
      </c>
      <c r="D794" s="61" t="s">
        <v>1407</v>
      </c>
    </row>
    <row r="795" spans="1:4" ht="26.25" x14ac:dyDescent="0.25">
      <c r="A795" s="7" t="s">
        <v>1124</v>
      </c>
      <c r="B795" s="61" t="s">
        <v>1125</v>
      </c>
      <c r="C795" s="61" t="s">
        <v>1123</v>
      </c>
      <c r="D795" s="61" t="s">
        <v>1407</v>
      </c>
    </row>
    <row r="796" spans="1:4" ht="26.25" x14ac:dyDescent="0.25">
      <c r="A796" s="7" t="s">
        <v>1126</v>
      </c>
      <c r="B796" s="61" t="s">
        <v>1127</v>
      </c>
      <c r="C796" s="61" t="s">
        <v>1123</v>
      </c>
      <c r="D796" s="61" t="s">
        <v>1407</v>
      </c>
    </row>
    <row r="797" spans="1:4" ht="26.25" x14ac:dyDescent="0.25">
      <c r="A797" s="7" t="s">
        <v>1128</v>
      </c>
      <c r="B797" s="61" t="s">
        <v>1129</v>
      </c>
      <c r="C797" s="61" t="s">
        <v>1123</v>
      </c>
      <c r="D797" s="61" t="s">
        <v>1407</v>
      </c>
    </row>
    <row r="798" spans="1:4" ht="26.25" x14ac:dyDescent="0.25">
      <c r="A798" s="7" t="s">
        <v>1131</v>
      </c>
      <c r="B798" s="61" t="s">
        <v>1132</v>
      </c>
      <c r="C798" s="61" t="s">
        <v>1123</v>
      </c>
      <c r="D798" s="61" t="s">
        <v>1407</v>
      </c>
    </row>
    <row r="799" spans="1:4" ht="26.25" x14ac:dyDescent="0.25">
      <c r="A799" s="7" t="s">
        <v>1133</v>
      </c>
      <c r="B799" s="61" t="s">
        <v>1134</v>
      </c>
      <c r="C799" s="61" t="s">
        <v>1123</v>
      </c>
      <c r="D799" s="61" t="s">
        <v>1407</v>
      </c>
    </row>
    <row r="800" spans="1:4" ht="26.25" x14ac:dyDescent="0.25">
      <c r="A800" s="7" t="s">
        <v>1136</v>
      </c>
      <c r="B800" s="61" t="s">
        <v>1137</v>
      </c>
      <c r="C800" s="61" t="s">
        <v>1123</v>
      </c>
      <c r="D800" s="61" t="s">
        <v>1407</v>
      </c>
    </row>
    <row r="801" spans="1:4" ht="26.25" x14ac:dyDescent="0.25">
      <c r="A801" s="7" t="s">
        <v>1138</v>
      </c>
      <c r="B801" s="61" t="s">
        <v>1139</v>
      </c>
      <c r="C801" s="61" t="s">
        <v>1123</v>
      </c>
      <c r="D801" s="61" t="s">
        <v>1407</v>
      </c>
    </row>
    <row r="802" spans="1:4" ht="26.25" x14ac:dyDescent="0.25">
      <c r="A802" s="7" t="s">
        <v>1140</v>
      </c>
      <c r="B802" s="61" t="s">
        <v>1141</v>
      </c>
      <c r="C802" s="61" t="s">
        <v>1123</v>
      </c>
      <c r="D802" s="61" t="s">
        <v>1407</v>
      </c>
    </row>
    <row r="803" spans="1:4" ht="26.25" x14ac:dyDescent="0.25">
      <c r="A803" s="7" t="s">
        <v>1142</v>
      </c>
      <c r="B803" s="61" t="s">
        <v>1143</v>
      </c>
      <c r="C803" s="61" t="s">
        <v>1123</v>
      </c>
      <c r="D803" s="61" t="s">
        <v>1407</v>
      </c>
    </row>
    <row r="804" spans="1:4" ht="26.25" x14ac:dyDescent="0.25">
      <c r="A804" s="7" t="s">
        <v>1145</v>
      </c>
      <c r="B804" s="61" t="s">
        <v>1146</v>
      </c>
      <c r="C804" s="61" t="s">
        <v>1123</v>
      </c>
      <c r="D804" s="61" t="s">
        <v>1407</v>
      </c>
    </row>
    <row r="805" spans="1:4" ht="26.25" x14ac:dyDescent="0.25">
      <c r="A805" s="7" t="s">
        <v>1148</v>
      </c>
      <c r="B805" s="61" t="s">
        <v>1149</v>
      </c>
      <c r="C805" s="61" t="s">
        <v>1123</v>
      </c>
      <c r="D805" s="61" t="s">
        <v>1407</v>
      </c>
    </row>
    <row r="806" spans="1:4" x14ac:dyDescent="0.25">
      <c r="A806" s="7" t="s">
        <v>3655</v>
      </c>
      <c r="B806" s="61" t="s">
        <v>3656</v>
      </c>
      <c r="C806" s="61" t="s">
        <v>4220</v>
      </c>
      <c r="D806" s="61" t="s">
        <v>4221</v>
      </c>
    </row>
    <row r="807" spans="1:4" ht="26.25" x14ac:dyDescent="0.25">
      <c r="A807" s="7" t="s">
        <v>1150</v>
      </c>
      <c r="B807" s="61" t="s">
        <v>1151</v>
      </c>
      <c r="C807" s="61" t="s">
        <v>1152</v>
      </c>
      <c r="D807" s="61" t="s">
        <v>1408</v>
      </c>
    </row>
    <row r="808" spans="1:4" x14ac:dyDescent="0.25">
      <c r="A808" s="7" t="s">
        <v>3537</v>
      </c>
      <c r="B808" s="61" t="s">
        <v>3538</v>
      </c>
      <c r="C808" s="61" t="s">
        <v>4196</v>
      </c>
      <c r="D808" s="61" t="s">
        <v>4197</v>
      </c>
    </row>
    <row r="809" spans="1:4" ht="26.25" x14ac:dyDescent="0.25">
      <c r="A809" s="7" t="s">
        <v>3437</v>
      </c>
      <c r="B809" s="61" t="s">
        <v>3438</v>
      </c>
      <c r="C809" s="61" t="s">
        <v>4144</v>
      </c>
      <c r="D809" s="61" t="s">
        <v>4145</v>
      </c>
    </row>
    <row r="810" spans="1:4" x14ac:dyDescent="0.25">
      <c r="A810" s="7" t="s">
        <v>3439</v>
      </c>
      <c r="B810" s="61" t="s">
        <v>3440</v>
      </c>
      <c r="C810" s="61" t="s">
        <v>4146</v>
      </c>
      <c r="D810" s="61" t="s">
        <v>4147</v>
      </c>
    </row>
    <row r="811" spans="1:4" ht="26.25" x14ac:dyDescent="0.25">
      <c r="A811" s="7" t="s">
        <v>1153</v>
      </c>
      <c r="B811" s="61" t="s">
        <v>1154</v>
      </c>
      <c r="C811" s="61" t="s">
        <v>1155</v>
      </c>
      <c r="D811" s="61" t="s">
        <v>1409</v>
      </c>
    </row>
    <row r="812" spans="1:4" ht="26.25" x14ac:dyDescent="0.25">
      <c r="A812" s="7" t="s">
        <v>1156</v>
      </c>
      <c r="B812" s="61" t="s">
        <v>380</v>
      </c>
      <c r="C812" s="61" t="s">
        <v>1155</v>
      </c>
      <c r="D812" s="61" t="s">
        <v>1409</v>
      </c>
    </row>
    <row r="813" spans="1:4" x14ac:dyDescent="0.25">
      <c r="A813" s="7" t="s">
        <v>1157</v>
      </c>
      <c r="B813" s="61" t="s">
        <v>1158</v>
      </c>
      <c r="C813" s="61" t="s">
        <v>1159</v>
      </c>
      <c r="D813" s="61" t="s">
        <v>1410</v>
      </c>
    </row>
    <row r="814" spans="1:4" x14ac:dyDescent="0.25">
      <c r="A814" s="7" t="s">
        <v>3441</v>
      </c>
      <c r="B814" s="61" t="s">
        <v>3442</v>
      </c>
      <c r="C814" s="61" t="s">
        <v>4148</v>
      </c>
      <c r="D814" s="61" t="s">
        <v>4149</v>
      </c>
    </row>
    <row r="815" spans="1:4" ht="26.25" x14ac:dyDescent="0.25">
      <c r="A815" s="7" t="s">
        <v>1161</v>
      </c>
      <c r="B815" s="61" t="s">
        <v>1162</v>
      </c>
      <c r="C815" s="61" t="s">
        <v>1160</v>
      </c>
      <c r="D815" s="61" t="s">
        <v>1411</v>
      </c>
    </row>
    <row r="816" spans="1:4" ht="26.25" x14ac:dyDescent="0.25">
      <c r="A816" s="7" t="s">
        <v>1163</v>
      </c>
      <c r="B816" s="61" t="s">
        <v>1164</v>
      </c>
      <c r="C816" s="61" t="s">
        <v>1160</v>
      </c>
      <c r="D816" s="61" t="s">
        <v>1411</v>
      </c>
    </row>
    <row r="817" spans="1:4" ht="26.25" x14ac:dyDescent="0.25">
      <c r="A817" s="7" t="s">
        <v>1165</v>
      </c>
      <c r="B817" s="61" t="s">
        <v>1166</v>
      </c>
      <c r="C817" s="61" t="s">
        <v>1167</v>
      </c>
      <c r="D817" s="61" t="s">
        <v>1412</v>
      </c>
    </row>
    <row r="818" spans="1:4" ht="26.25" x14ac:dyDescent="0.25">
      <c r="A818" s="7" t="s">
        <v>3443</v>
      </c>
      <c r="B818" s="61" t="s">
        <v>3444</v>
      </c>
      <c r="C818" s="61" t="s">
        <v>1167</v>
      </c>
      <c r="D818" s="61" t="s">
        <v>1412</v>
      </c>
    </row>
    <row r="819" spans="1:4" ht="26.25" x14ac:dyDescent="0.25">
      <c r="A819" s="7" t="s">
        <v>1168</v>
      </c>
      <c r="B819" s="61" t="s">
        <v>593</v>
      </c>
      <c r="C819" s="61" t="s">
        <v>1167</v>
      </c>
      <c r="D819" s="61" t="s">
        <v>1412</v>
      </c>
    </row>
    <row r="820" spans="1:4" x14ac:dyDescent="0.25">
      <c r="A820" s="7" t="s">
        <v>1169</v>
      </c>
      <c r="B820" s="61" t="s">
        <v>1170</v>
      </c>
      <c r="C820" s="61" t="s">
        <v>1171</v>
      </c>
      <c r="D820" s="61" t="s">
        <v>1413</v>
      </c>
    </row>
    <row r="821" spans="1:4" x14ac:dyDescent="0.25">
      <c r="A821" s="7" t="s">
        <v>1172</v>
      </c>
      <c r="B821" s="61" t="s">
        <v>1173</v>
      </c>
      <c r="C821" s="61" t="s">
        <v>1171</v>
      </c>
      <c r="D821" s="61" t="s">
        <v>1413</v>
      </c>
    </row>
    <row r="822" spans="1:4" x14ac:dyDescent="0.25">
      <c r="A822" s="7" t="s">
        <v>3445</v>
      </c>
      <c r="B822" s="61" t="s">
        <v>3446</v>
      </c>
      <c r="C822" s="61" t="s">
        <v>4150</v>
      </c>
      <c r="D822" s="61" t="s">
        <v>4151</v>
      </c>
    </row>
    <row r="823" spans="1:4" ht="26.25" x14ac:dyDescent="0.25">
      <c r="A823" s="7" t="s">
        <v>1174</v>
      </c>
      <c r="B823" s="61" t="s">
        <v>1175</v>
      </c>
      <c r="C823" s="61" t="s">
        <v>1176</v>
      </c>
      <c r="D823" s="61" t="s">
        <v>1414</v>
      </c>
    </row>
    <row r="824" spans="1:4" ht="26.25" x14ac:dyDescent="0.25">
      <c r="A824" s="7" t="s">
        <v>1177</v>
      </c>
      <c r="B824" s="61" t="s">
        <v>1178</v>
      </c>
      <c r="C824" s="61" t="s">
        <v>1176</v>
      </c>
      <c r="D824" s="61" t="s">
        <v>1414</v>
      </c>
    </row>
    <row r="825" spans="1:4" x14ac:dyDescent="0.25">
      <c r="A825" s="7" t="s">
        <v>3447</v>
      </c>
      <c r="B825" s="61" t="s">
        <v>3448</v>
      </c>
      <c r="C825" s="61" t="s">
        <v>4152</v>
      </c>
      <c r="D825" s="61" t="s">
        <v>4153</v>
      </c>
    </row>
    <row r="826" spans="1:4" x14ac:dyDescent="0.25">
      <c r="A826" s="7" t="s">
        <v>4005</v>
      </c>
      <c r="B826" s="61" t="s">
        <v>4006</v>
      </c>
      <c r="C826" s="61" t="s">
        <v>4287</v>
      </c>
      <c r="D826" s="61" t="s">
        <v>4288</v>
      </c>
    </row>
    <row r="827" spans="1:4" x14ac:dyDescent="0.25">
      <c r="A827" s="7" t="s">
        <v>1179</v>
      </c>
      <c r="B827" s="61" t="s">
        <v>1180</v>
      </c>
      <c r="C827" s="61" t="s">
        <v>1181</v>
      </c>
      <c r="D827" s="61" t="s">
        <v>1415</v>
      </c>
    </row>
    <row r="828" spans="1:4" x14ac:dyDescent="0.25">
      <c r="A828" s="7" t="s">
        <v>1182</v>
      </c>
      <c r="B828" s="61" t="s">
        <v>1183</v>
      </c>
      <c r="C828" s="61" t="s">
        <v>1181</v>
      </c>
      <c r="D828" s="61" t="s">
        <v>1415</v>
      </c>
    </row>
    <row r="829" spans="1:4" x14ac:dyDescent="0.25">
      <c r="A829" s="7" t="s">
        <v>1184</v>
      </c>
      <c r="B829" s="61" t="s">
        <v>1185</v>
      </c>
      <c r="C829" s="61" t="s">
        <v>1181</v>
      </c>
      <c r="D829" s="61" t="s">
        <v>1415</v>
      </c>
    </row>
    <row r="830" spans="1:4" x14ac:dyDescent="0.25">
      <c r="A830" s="7" t="s">
        <v>1186</v>
      </c>
      <c r="B830" s="61" t="s">
        <v>1187</v>
      </c>
      <c r="C830" s="61" t="s">
        <v>1181</v>
      </c>
      <c r="D830" s="61" t="s">
        <v>1415</v>
      </c>
    </row>
    <row r="831" spans="1:4" ht="26.25" x14ac:dyDescent="0.25">
      <c r="A831" s="7" t="s">
        <v>1188</v>
      </c>
      <c r="B831" s="61" t="s">
        <v>1189</v>
      </c>
      <c r="C831" s="61" t="s">
        <v>1181</v>
      </c>
      <c r="D831" s="61" t="s">
        <v>1415</v>
      </c>
    </row>
    <row r="832" spans="1:4" x14ac:dyDescent="0.25">
      <c r="A832" s="7" t="s">
        <v>1190</v>
      </c>
      <c r="B832" s="61" t="s">
        <v>1191</v>
      </c>
      <c r="C832" s="61" t="s">
        <v>1181</v>
      </c>
      <c r="D832" s="61" t="s">
        <v>1415</v>
      </c>
    </row>
    <row r="833" spans="1:4" x14ac:dyDescent="0.25">
      <c r="A833" s="7" t="s">
        <v>1192</v>
      </c>
      <c r="B833" s="61" t="s">
        <v>1193</v>
      </c>
      <c r="C833" s="61" t="s">
        <v>1181</v>
      </c>
      <c r="D833" s="61" t="s">
        <v>1415</v>
      </c>
    </row>
    <row r="834" spans="1:4" x14ac:dyDescent="0.25">
      <c r="A834" s="7" t="s">
        <v>3883</v>
      </c>
      <c r="B834" s="61" t="s">
        <v>3884</v>
      </c>
      <c r="C834" s="61" t="s">
        <v>1181</v>
      </c>
      <c r="D834" s="61" t="s">
        <v>1415</v>
      </c>
    </row>
    <row r="835" spans="1:4" ht="26.25" x14ac:dyDescent="0.25">
      <c r="A835" s="7" t="s">
        <v>3449</v>
      </c>
      <c r="B835" s="61" t="s">
        <v>3450</v>
      </c>
      <c r="C835" s="61" t="s">
        <v>4154</v>
      </c>
      <c r="D835" s="61" t="s">
        <v>4155</v>
      </c>
    </row>
    <row r="836" spans="1:4" ht="26.25" x14ac:dyDescent="0.25">
      <c r="A836" s="7" t="s">
        <v>3451</v>
      </c>
      <c r="B836" s="61" t="s">
        <v>3452</v>
      </c>
      <c r="C836" s="61" t="s">
        <v>4156</v>
      </c>
      <c r="D836" s="61" t="s">
        <v>4157</v>
      </c>
    </row>
    <row r="837" spans="1:4" x14ac:dyDescent="0.25">
      <c r="A837" s="7" t="s">
        <v>1194</v>
      </c>
      <c r="B837" s="61" t="s">
        <v>1195</v>
      </c>
      <c r="C837" s="61" t="s">
        <v>1196</v>
      </c>
      <c r="D837" s="61" t="s">
        <v>1416</v>
      </c>
    </row>
    <row r="838" spans="1:4" x14ac:dyDescent="0.25">
      <c r="A838" s="7" t="s">
        <v>1197</v>
      </c>
      <c r="B838" s="61" t="s">
        <v>1198</v>
      </c>
      <c r="C838" s="61" t="s">
        <v>1196</v>
      </c>
      <c r="D838" s="61" t="s">
        <v>1416</v>
      </c>
    </row>
    <row r="839" spans="1:4" x14ac:dyDescent="0.25">
      <c r="A839" s="7" t="s">
        <v>3974</v>
      </c>
      <c r="B839" s="61" t="s">
        <v>3975</v>
      </c>
      <c r="C839" s="61" t="s">
        <v>1196</v>
      </c>
      <c r="D839" s="61" t="s">
        <v>1416</v>
      </c>
    </row>
    <row r="840" spans="1:4" x14ac:dyDescent="0.25">
      <c r="A840" s="7" t="s">
        <v>3453</v>
      </c>
      <c r="B840" s="61" t="s">
        <v>3454</v>
      </c>
      <c r="C840" s="61" t="s">
        <v>4158</v>
      </c>
      <c r="D840" s="61" t="s">
        <v>4159</v>
      </c>
    </row>
    <row r="841" spans="1:4" ht="26.25" x14ac:dyDescent="0.25">
      <c r="A841" s="7" t="s">
        <v>1199</v>
      </c>
      <c r="B841" s="61" t="s">
        <v>1200</v>
      </c>
      <c r="C841" s="61" t="s">
        <v>1201</v>
      </c>
      <c r="D841" s="61" t="s">
        <v>1417</v>
      </c>
    </row>
    <row r="842" spans="1:4" ht="26.25" x14ac:dyDescent="0.25">
      <c r="A842" s="7" t="s">
        <v>1202</v>
      </c>
      <c r="B842" s="61" t="s">
        <v>1203</v>
      </c>
      <c r="C842" s="61" t="s">
        <v>1201</v>
      </c>
      <c r="D842" s="61" t="s">
        <v>1417</v>
      </c>
    </row>
    <row r="843" spans="1:4" ht="26.25" x14ac:dyDescent="0.25">
      <c r="A843" s="7" t="s">
        <v>1204</v>
      </c>
      <c r="B843" s="61" t="s">
        <v>1205</v>
      </c>
      <c r="C843" s="61" t="s">
        <v>1201</v>
      </c>
      <c r="D843" s="61" t="s">
        <v>1417</v>
      </c>
    </row>
    <row r="844" spans="1:4" x14ac:dyDescent="0.25">
      <c r="A844" s="7" t="s">
        <v>3495</v>
      </c>
      <c r="B844" s="61" t="s">
        <v>3496</v>
      </c>
      <c r="C844" s="61" t="s">
        <v>1201</v>
      </c>
      <c r="D844" s="61" t="s">
        <v>1417</v>
      </c>
    </row>
    <row r="845" spans="1:4" ht="26.25" x14ac:dyDescent="0.25">
      <c r="A845" s="7" t="s">
        <v>3497</v>
      </c>
      <c r="B845" s="61" t="s">
        <v>3498</v>
      </c>
      <c r="C845" s="61" t="s">
        <v>1201</v>
      </c>
      <c r="D845" s="61" t="s">
        <v>1417</v>
      </c>
    </row>
    <row r="846" spans="1:4" ht="26.25" x14ac:dyDescent="0.25">
      <c r="A846" s="7" t="s">
        <v>3499</v>
      </c>
      <c r="B846" s="61" t="s">
        <v>3500</v>
      </c>
      <c r="C846" s="61" t="s">
        <v>1201</v>
      </c>
      <c r="D846" s="61" t="s">
        <v>1417</v>
      </c>
    </row>
    <row r="847" spans="1:4" ht="26.25" x14ac:dyDescent="0.25">
      <c r="A847" s="7" t="s">
        <v>1206</v>
      </c>
      <c r="B847" s="61" t="s">
        <v>1207</v>
      </c>
      <c r="C847" s="61" t="s">
        <v>1201</v>
      </c>
      <c r="D847" s="61" t="s">
        <v>1417</v>
      </c>
    </row>
    <row r="848" spans="1:4" x14ac:dyDescent="0.25">
      <c r="A848" s="7" t="s">
        <v>1208</v>
      </c>
      <c r="B848" s="61" t="s">
        <v>1209</v>
      </c>
      <c r="C848" s="61" t="s">
        <v>1201</v>
      </c>
      <c r="D848" s="61" t="s">
        <v>1417</v>
      </c>
    </row>
    <row r="849" spans="1:4" ht="26.25" x14ac:dyDescent="0.25">
      <c r="A849" s="7" t="s">
        <v>1210</v>
      </c>
      <c r="B849" s="61" t="s">
        <v>1211</v>
      </c>
      <c r="C849" s="61" t="s">
        <v>1201</v>
      </c>
      <c r="D849" s="61" t="s">
        <v>1417</v>
      </c>
    </row>
    <row r="850" spans="1:4" x14ac:dyDescent="0.25">
      <c r="A850" s="7" t="s">
        <v>1212</v>
      </c>
      <c r="B850" s="61" t="s">
        <v>1213</v>
      </c>
      <c r="C850" s="61" t="s">
        <v>1201</v>
      </c>
      <c r="D850" s="61" t="s">
        <v>1417</v>
      </c>
    </row>
    <row r="851" spans="1:4" ht="26.25" x14ac:dyDescent="0.25">
      <c r="A851" s="7" t="s">
        <v>1214</v>
      </c>
      <c r="B851" s="61" t="s">
        <v>1215</v>
      </c>
      <c r="C851" s="61" t="s">
        <v>1201</v>
      </c>
      <c r="D851" s="61" t="s">
        <v>1417</v>
      </c>
    </row>
    <row r="852" spans="1:4" ht="26.25" x14ac:dyDescent="0.25">
      <c r="A852" s="7" t="s">
        <v>1216</v>
      </c>
      <c r="B852" s="61" t="s">
        <v>1217</v>
      </c>
      <c r="C852" s="61" t="s">
        <v>1201</v>
      </c>
      <c r="D852" s="61" t="s">
        <v>1417</v>
      </c>
    </row>
    <row r="853" spans="1:4" ht="26.25" x14ac:dyDescent="0.25">
      <c r="A853" s="7" t="s">
        <v>1218</v>
      </c>
      <c r="B853" s="61" t="s">
        <v>1219</v>
      </c>
      <c r="C853" s="61" t="s">
        <v>1201</v>
      </c>
      <c r="D853" s="61" t="s">
        <v>1417</v>
      </c>
    </row>
    <row r="854" spans="1:4" ht="26.25" x14ac:dyDescent="0.25">
      <c r="A854" s="7" t="s">
        <v>1220</v>
      </c>
      <c r="B854" s="61" t="s">
        <v>1221</v>
      </c>
      <c r="C854" s="61" t="s">
        <v>1201</v>
      </c>
      <c r="D854" s="61" t="s">
        <v>1417</v>
      </c>
    </row>
    <row r="855" spans="1:4" ht="26.25" x14ac:dyDescent="0.25">
      <c r="A855" s="7" t="s">
        <v>1222</v>
      </c>
      <c r="B855" s="61" t="s">
        <v>1223</v>
      </c>
      <c r="C855" s="61" t="s">
        <v>1201</v>
      </c>
      <c r="D855" s="61" t="s">
        <v>1417</v>
      </c>
    </row>
    <row r="856" spans="1:4" ht="26.25" x14ac:dyDescent="0.25">
      <c r="A856" s="7" t="s">
        <v>1224</v>
      </c>
      <c r="B856" s="61" t="s">
        <v>1225</v>
      </c>
      <c r="C856" s="61" t="s">
        <v>1201</v>
      </c>
      <c r="D856" s="61" t="s">
        <v>1417</v>
      </c>
    </row>
    <row r="857" spans="1:4" ht="26.25" x14ac:dyDescent="0.25">
      <c r="A857" s="7" t="s">
        <v>1226</v>
      </c>
      <c r="B857" s="61" t="s">
        <v>1227</v>
      </c>
      <c r="C857" s="61" t="s">
        <v>1201</v>
      </c>
      <c r="D857" s="61" t="s">
        <v>1417</v>
      </c>
    </row>
    <row r="858" spans="1:4" ht="26.25" x14ac:dyDescent="0.25">
      <c r="A858" s="7" t="s">
        <v>1228</v>
      </c>
      <c r="B858" s="61" t="s">
        <v>1229</v>
      </c>
      <c r="C858" s="61" t="s">
        <v>1201</v>
      </c>
      <c r="D858" s="61" t="s">
        <v>1417</v>
      </c>
    </row>
    <row r="859" spans="1:4" x14ac:dyDescent="0.25">
      <c r="A859" s="7" t="s">
        <v>1230</v>
      </c>
      <c r="B859" s="61" t="s">
        <v>1231</v>
      </c>
      <c r="C859" s="61" t="s">
        <v>1201</v>
      </c>
      <c r="D859" s="61" t="s">
        <v>1417</v>
      </c>
    </row>
    <row r="860" spans="1:4" ht="26.25" x14ac:dyDescent="0.25">
      <c r="A860" s="7" t="s">
        <v>1232</v>
      </c>
      <c r="B860" s="61" t="s">
        <v>1233</v>
      </c>
      <c r="C860" s="61" t="s">
        <v>1201</v>
      </c>
      <c r="D860" s="61" t="s">
        <v>1417</v>
      </c>
    </row>
    <row r="861" spans="1:4" ht="26.25" x14ac:dyDescent="0.25">
      <c r="A861" s="7" t="s">
        <v>1234</v>
      </c>
      <c r="B861" s="61" t="s">
        <v>1235</v>
      </c>
      <c r="C861" s="61" t="s">
        <v>1201</v>
      </c>
      <c r="D861" s="61" t="s">
        <v>1417</v>
      </c>
    </row>
    <row r="862" spans="1:4" ht="26.25" x14ac:dyDescent="0.25">
      <c r="A862" s="7" t="s">
        <v>1236</v>
      </c>
      <c r="B862" s="61" t="s">
        <v>1237</v>
      </c>
      <c r="C862" s="61" t="s">
        <v>1201</v>
      </c>
      <c r="D862" s="61" t="s">
        <v>1417</v>
      </c>
    </row>
    <row r="863" spans="1:4" ht="26.25" x14ac:dyDescent="0.25">
      <c r="A863" s="7" t="s">
        <v>1238</v>
      </c>
      <c r="B863" s="61" t="s">
        <v>1233</v>
      </c>
      <c r="C863" s="61" t="s">
        <v>1201</v>
      </c>
      <c r="D863" s="61" t="s">
        <v>1417</v>
      </c>
    </row>
    <row r="864" spans="1:4" x14ac:dyDescent="0.25">
      <c r="A864" s="7" t="s">
        <v>3455</v>
      </c>
      <c r="B864" s="61" t="s">
        <v>3456</v>
      </c>
      <c r="C864" s="61" t="s">
        <v>4160</v>
      </c>
      <c r="D864" s="61" t="s">
        <v>4161</v>
      </c>
    </row>
    <row r="865" spans="1:4" x14ac:dyDescent="0.25">
      <c r="A865" s="7" t="s">
        <v>3563</v>
      </c>
      <c r="B865" s="61" t="s">
        <v>3564</v>
      </c>
      <c r="C865" s="61" t="s">
        <v>4208</v>
      </c>
      <c r="D865" s="61" t="s">
        <v>4209</v>
      </c>
    </row>
    <row r="866" spans="1:4" x14ac:dyDescent="0.25">
      <c r="A866" s="7" t="s">
        <v>3457</v>
      </c>
      <c r="B866" s="61" t="s">
        <v>3458</v>
      </c>
      <c r="C866" s="61" t="s">
        <v>4162</v>
      </c>
      <c r="D866" s="61" t="s">
        <v>4163</v>
      </c>
    </row>
    <row r="867" spans="1:4" x14ac:dyDescent="0.25">
      <c r="A867" s="7" t="s">
        <v>1239</v>
      </c>
      <c r="B867" s="61" t="s">
        <v>1240</v>
      </c>
      <c r="C867" s="61" t="s">
        <v>1241</v>
      </c>
      <c r="D867" s="61" t="s">
        <v>1418</v>
      </c>
    </row>
    <row r="868" spans="1:4" x14ac:dyDescent="0.25">
      <c r="A868" s="7" t="s">
        <v>3761</v>
      </c>
      <c r="B868" s="61" t="s">
        <v>3762</v>
      </c>
      <c r="C868" s="61" t="s">
        <v>4252</v>
      </c>
      <c r="D868" s="61" t="s">
        <v>4253</v>
      </c>
    </row>
    <row r="869" spans="1:4" x14ac:dyDescent="0.25">
      <c r="A869" s="7" t="s">
        <v>3763</v>
      </c>
      <c r="B869" s="61" t="s">
        <v>3764</v>
      </c>
      <c r="C869" s="61" t="s">
        <v>4252</v>
      </c>
      <c r="D869" s="61" t="s">
        <v>4253</v>
      </c>
    </row>
    <row r="870" spans="1:4" x14ac:dyDescent="0.25">
      <c r="A870" s="7" t="s">
        <v>3459</v>
      </c>
      <c r="B870" s="61" t="s">
        <v>3460</v>
      </c>
      <c r="C870" s="61" t="s">
        <v>4164</v>
      </c>
      <c r="D870" s="61" t="s">
        <v>4165</v>
      </c>
    </row>
    <row r="871" spans="1:4" ht="26.25" x14ac:dyDescent="0.25">
      <c r="A871" s="7" t="s">
        <v>3136</v>
      </c>
      <c r="B871" s="61" t="s">
        <v>3970</v>
      </c>
      <c r="C871" s="61" t="s">
        <v>4164</v>
      </c>
      <c r="D871" s="61" t="s">
        <v>4165</v>
      </c>
    </row>
    <row r="872" spans="1:4" x14ac:dyDescent="0.25">
      <c r="A872" s="7" t="s">
        <v>3461</v>
      </c>
      <c r="B872" s="61" t="s">
        <v>3462</v>
      </c>
      <c r="C872" s="61" t="s">
        <v>4166</v>
      </c>
      <c r="D872" s="61" t="s">
        <v>4167</v>
      </c>
    </row>
    <row r="873" spans="1:4" x14ac:dyDescent="0.25">
      <c r="A873" s="7" t="s">
        <v>1242</v>
      </c>
      <c r="B873" s="61" t="s">
        <v>1243</v>
      </c>
      <c r="C873" s="61" t="s">
        <v>1244</v>
      </c>
      <c r="D873" s="61" t="s">
        <v>1419</v>
      </c>
    </row>
    <row r="874" spans="1:4" x14ac:dyDescent="0.25">
      <c r="A874" s="7" t="s">
        <v>3463</v>
      </c>
      <c r="B874" s="61" t="s">
        <v>3464</v>
      </c>
      <c r="C874" s="61" t="s">
        <v>4168</v>
      </c>
      <c r="D874" s="61" t="s">
        <v>4169</v>
      </c>
    </row>
    <row r="875" spans="1:4" x14ac:dyDescent="0.25">
      <c r="A875" s="7" t="s">
        <v>3465</v>
      </c>
      <c r="B875" s="61" t="s">
        <v>3466</v>
      </c>
      <c r="C875" s="61" t="s">
        <v>4170</v>
      </c>
      <c r="D875" s="61" t="s">
        <v>4171</v>
      </c>
    </row>
    <row r="876" spans="1:4" x14ac:dyDescent="0.25">
      <c r="A876" s="7" t="s">
        <v>3661</v>
      </c>
      <c r="B876" s="61" t="s">
        <v>3662</v>
      </c>
      <c r="C876" s="61" t="s">
        <v>4222</v>
      </c>
      <c r="D876" s="61" t="s">
        <v>4223</v>
      </c>
    </row>
    <row r="877" spans="1:4" x14ac:dyDescent="0.25">
      <c r="A877" s="7" t="s">
        <v>1245</v>
      </c>
      <c r="B877" s="61" t="s">
        <v>1246</v>
      </c>
      <c r="C877" s="61" t="s">
        <v>1247</v>
      </c>
      <c r="D877" s="61" t="s">
        <v>1420</v>
      </c>
    </row>
    <row r="878" spans="1:4" x14ac:dyDescent="0.25">
      <c r="A878" s="7" t="s">
        <v>3821</v>
      </c>
      <c r="B878" s="61" t="s">
        <v>3822</v>
      </c>
      <c r="C878" s="61" t="s">
        <v>1247</v>
      </c>
      <c r="D878" s="61" t="s">
        <v>1420</v>
      </c>
    </row>
    <row r="879" spans="1:4" ht="26.25" x14ac:dyDescent="0.25">
      <c r="A879" s="7" t="s">
        <v>1248</v>
      </c>
      <c r="B879" s="61" t="s">
        <v>1249</v>
      </c>
      <c r="C879" s="61" t="s">
        <v>1250</v>
      </c>
      <c r="D879" s="61" t="s">
        <v>1421</v>
      </c>
    </row>
    <row r="880" spans="1:4" x14ac:dyDescent="0.25">
      <c r="A880" s="7" t="s">
        <v>3467</v>
      </c>
      <c r="B880" s="61" t="s">
        <v>3468</v>
      </c>
      <c r="C880" s="61" t="s">
        <v>4172</v>
      </c>
      <c r="D880" s="61" t="s">
        <v>4173</v>
      </c>
    </row>
    <row r="881" spans="1:4" x14ac:dyDescent="0.25">
      <c r="A881" s="7" t="s">
        <v>3469</v>
      </c>
      <c r="B881" s="61" t="s">
        <v>3470</v>
      </c>
      <c r="C881" s="61" t="s">
        <v>4174</v>
      </c>
      <c r="D881" s="61" t="s">
        <v>4175</v>
      </c>
    </row>
    <row r="882" spans="1:4" x14ac:dyDescent="0.25">
      <c r="A882" s="7" t="s">
        <v>3729</v>
      </c>
      <c r="B882" s="61" t="s">
        <v>3730</v>
      </c>
      <c r="C882" s="61" t="s">
        <v>1253</v>
      </c>
      <c r="D882" s="61" t="s">
        <v>1422</v>
      </c>
    </row>
    <row r="883" spans="1:4" x14ac:dyDescent="0.25">
      <c r="A883" s="7" t="s">
        <v>1251</v>
      </c>
      <c r="B883" s="61" t="s">
        <v>1252</v>
      </c>
      <c r="C883" s="61" t="s">
        <v>1253</v>
      </c>
      <c r="D883" s="61" t="s">
        <v>1422</v>
      </c>
    </row>
    <row r="884" spans="1:4" ht="26.25" x14ac:dyDescent="0.25">
      <c r="A884" s="7" t="s">
        <v>1254</v>
      </c>
      <c r="B884" s="61" t="s">
        <v>1255</v>
      </c>
      <c r="C884" s="61" t="s">
        <v>1256</v>
      </c>
      <c r="D884" s="61" t="s">
        <v>1423</v>
      </c>
    </row>
    <row r="885" spans="1:4" ht="26.25" x14ac:dyDescent="0.25">
      <c r="A885" s="7" t="s">
        <v>1257</v>
      </c>
      <c r="B885" s="61" t="s">
        <v>1258</v>
      </c>
      <c r="C885" s="61" t="s">
        <v>1256</v>
      </c>
      <c r="D885" s="61" t="s">
        <v>1423</v>
      </c>
    </row>
    <row r="886" spans="1:4" x14ac:dyDescent="0.25">
      <c r="A886" s="7" t="s">
        <v>3671</v>
      </c>
      <c r="B886" s="61" t="s">
        <v>3672</v>
      </c>
      <c r="C886" s="61" t="s">
        <v>4232</v>
      </c>
      <c r="D886" s="61" t="s">
        <v>4233</v>
      </c>
    </row>
    <row r="887" spans="1:4" x14ac:dyDescent="0.25">
      <c r="A887" s="7" t="s">
        <v>1260</v>
      </c>
      <c r="B887" s="61" t="s">
        <v>1261</v>
      </c>
      <c r="C887" s="61" t="s">
        <v>1262</v>
      </c>
      <c r="D887" s="61" t="s">
        <v>1424</v>
      </c>
    </row>
    <row r="888" spans="1:4" ht="26.25" x14ac:dyDescent="0.25">
      <c r="A888" s="7" t="s">
        <v>3471</v>
      </c>
      <c r="B888" s="61" t="s">
        <v>3472</v>
      </c>
      <c r="C888" s="61" t="s">
        <v>4176</v>
      </c>
      <c r="D888" s="61" t="s">
        <v>4177</v>
      </c>
    </row>
    <row r="889" spans="1:4" ht="26.25" x14ac:dyDescent="0.25">
      <c r="A889" s="7" t="s">
        <v>1264</v>
      </c>
      <c r="B889" s="61" t="s">
        <v>1265</v>
      </c>
      <c r="C889" s="61" t="s">
        <v>1266</v>
      </c>
      <c r="D889" s="61" t="s">
        <v>1425</v>
      </c>
    </row>
    <row r="890" spans="1:4" x14ac:dyDescent="0.25">
      <c r="A890" s="7" t="s">
        <v>1267</v>
      </c>
      <c r="B890" s="61" t="s">
        <v>1268</v>
      </c>
      <c r="C890" s="61" t="s">
        <v>1266</v>
      </c>
      <c r="D890" s="61" t="s">
        <v>1425</v>
      </c>
    </row>
    <row r="891" spans="1:4" ht="26.25" x14ac:dyDescent="0.25">
      <c r="A891" s="7" t="s">
        <v>3937</v>
      </c>
      <c r="B891" s="61" t="s">
        <v>3938</v>
      </c>
      <c r="C891" s="61" t="s">
        <v>1266</v>
      </c>
      <c r="D891" s="61" t="s">
        <v>1425</v>
      </c>
    </row>
    <row r="892" spans="1:4" x14ac:dyDescent="0.25">
      <c r="A892" s="7" t="s">
        <v>3473</v>
      </c>
      <c r="B892" s="61" t="s">
        <v>3474</v>
      </c>
      <c r="C892" s="61" t="s">
        <v>4178</v>
      </c>
      <c r="D892" s="61" t="s">
        <v>4179</v>
      </c>
    </row>
    <row r="893" spans="1:4" x14ac:dyDescent="0.25">
      <c r="A893" s="7" t="s">
        <v>3475</v>
      </c>
      <c r="B893" s="61" t="s">
        <v>3476</v>
      </c>
      <c r="C893" s="61" t="s">
        <v>4180</v>
      </c>
      <c r="D893" s="61" t="s">
        <v>4181</v>
      </c>
    </row>
    <row r="894" spans="1:4" x14ac:dyDescent="0.25">
      <c r="A894" s="7" t="s">
        <v>1269</v>
      </c>
      <c r="B894" s="61" t="s">
        <v>1270</v>
      </c>
      <c r="C894" s="61" t="s">
        <v>1271</v>
      </c>
      <c r="D894" s="61" t="s">
        <v>4276</v>
      </c>
    </row>
    <row r="895" spans="1:4" x14ac:dyDescent="0.25">
      <c r="A895" s="7" t="s">
        <v>1272</v>
      </c>
      <c r="B895" s="61" t="s">
        <v>1273</v>
      </c>
      <c r="C895" s="61" t="s">
        <v>1271</v>
      </c>
      <c r="D895" s="61" t="s">
        <v>4276</v>
      </c>
    </row>
    <row r="896" spans="1:4" x14ac:dyDescent="0.25">
      <c r="A896" s="7" t="s">
        <v>3980</v>
      </c>
      <c r="B896" s="61" t="s">
        <v>3981</v>
      </c>
      <c r="C896" s="61" t="s">
        <v>1271</v>
      </c>
      <c r="D896" s="61" t="s">
        <v>4276</v>
      </c>
    </row>
    <row r="897" spans="1:4" x14ac:dyDescent="0.25">
      <c r="A897" s="7" t="s">
        <v>3982</v>
      </c>
      <c r="B897" s="61" t="s">
        <v>3983</v>
      </c>
      <c r="C897" s="61" t="s">
        <v>1271</v>
      </c>
      <c r="D897" s="61" t="s">
        <v>4276</v>
      </c>
    </row>
    <row r="898" spans="1:4" ht="26.25" x14ac:dyDescent="0.25">
      <c r="A898" s="7" t="s">
        <v>3477</v>
      </c>
      <c r="B898" s="61" t="s">
        <v>3478</v>
      </c>
      <c r="C898" s="61" t="s">
        <v>4182</v>
      </c>
      <c r="D898" s="61" t="s">
        <v>4183</v>
      </c>
    </row>
    <row r="899" spans="1:4" x14ac:dyDescent="0.25">
      <c r="A899" s="7" t="s">
        <v>3479</v>
      </c>
      <c r="B899" s="61" t="s">
        <v>3480</v>
      </c>
      <c r="C899" s="61" t="s">
        <v>4184</v>
      </c>
      <c r="D899" s="61" t="s">
        <v>4185</v>
      </c>
    </row>
    <row r="900" spans="1:4" x14ac:dyDescent="0.25">
      <c r="A900" s="7" t="s">
        <v>1274</v>
      </c>
      <c r="B900" s="61" t="s">
        <v>3859</v>
      </c>
      <c r="C900" s="61" t="s">
        <v>1275</v>
      </c>
      <c r="D900" s="61" t="s">
        <v>1426</v>
      </c>
    </row>
    <row r="901" spans="1:4" x14ac:dyDescent="0.25">
      <c r="A901" s="7" t="s">
        <v>3877</v>
      </c>
      <c r="B901" s="61" t="s">
        <v>3878</v>
      </c>
      <c r="C901" s="61" t="s">
        <v>1275</v>
      </c>
      <c r="D901" s="61" t="s">
        <v>1426</v>
      </c>
    </row>
    <row r="902" spans="1:4" x14ac:dyDescent="0.25">
      <c r="A902" s="7" t="s">
        <v>3137</v>
      </c>
      <c r="B902" s="61" t="s">
        <v>3971</v>
      </c>
      <c r="C902" s="61" t="s">
        <v>1275</v>
      </c>
      <c r="D902" s="61" t="s">
        <v>1426</v>
      </c>
    </row>
    <row r="903" spans="1:4" ht="26.25" x14ac:dyDescent="0.25">
      <c r="A903" s="7" t="s">
        <v>3138</v>
      </c>
      <c r="B903" s="61" t="s">
        <v>3972</v>
      </c>
      <c r="C903" s="61" t="s">
        <v>1275</v>
      </c>
      <c r="D903" s="61" t="s">
        <v>1426</v>
      </c>
    </row>
    <row r="904" spans="1:4" ht="26.25" x14ac:dyDescent="0.25">
      <c r="A904" s="7" t="s">
        <v>3139</v>
      </c>
      <c r="B904" s="61" t="s">
        <v>3973</v>
      </c>
      <c r="C904" s="61" t="s">
        <v>1275</v>
      </c>
      <c r="D904" s="61" t="s">
        <v>1426</v>
      </c>
    </row>
    <row r="905" spans="1:4" ht="26.25" x14ac:dyDescent="0.25">
      <c r="A905" s="7" t="s">
        <v>1276</v>
      </c>
      <c r="B905" s="61" t="s">
        <v>1277</v>
      </c>
      <c r="C905" s="61" t="s">
        <v>1278</v>
      </c>
      <c r="D905" s="61" t="s">
        <v>1427</v>
      </c>
    </row>
    <row r="906" spans="1:4" ht="26.25" x14ac:dyDescent="0.25">
      <c r="A906" s="7" t="s">
        <v>3873</v>
      </c>
      <c r="B906" s="61" t="s">
        <v>3874</v>
      </c>
      <c r="C906" s="61" t="s">
        <v>1278</v>
      </c>
      <c r="D906" s="61" t="s">
        <v>1427</v>
      </c>
    </row>
    <row r="907" spans="1:4" x14ac:dyDescent="0.25">
      <c r="A907" s="7" t="s">
        <v>3481</v>
      </c>
      <c r="B907" s="61" t="s">
        <v>3482</v>
      </c>
      <c r="C907" s="61" t="s">
        <v>4186</v>
      </c>
      <c r="D907" s="61" t="s">
        <v>4187</v>
      </c>
    </row>
    <row r="908" spans="1:4" x14ac:dyDescent="0.25">
      <c r="A908" s="7" t="s">
        <v>3483</v>
      </c>
      <c r="B908" s="61" t="s">
        <v>3484</v>
      </c>
      <c r="C908" s="61" t="s">
        <v>4186</v>
      </c>
      <c r="D908" s="61" t="s">
        <v>4187</v>
      </c>
    </row>
  </sheetData>
  <autoFilter ref="A1:E908">
    <sortState ref="A2:E908">
      <sortCondition ref="A1:A908"/>
    </sortState>
  </autoFilter>
  <conditionalFormatting sqref="A1:A1048576">
    <cfRule type="duplicateValues" dxfId="1" priority="1"/>
    <cfRule type="duplicateValues" dxfId="0" priority="2"/>
  </conditionalFormatting>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theme="3" tint="0.39997558519241921"/>
  </sheetPr>
  <dimension ref="A1:C848"/>
  <sheetViews>
    <sheetView topLeftCell="A82" workbookViewId="0">
      <selection activeCell="A36" sqref="A36"/>
    </sheetView>
  </sheetViews>
  <sheetFormatPr defaultColWidth="9.140625" defaultRowHeight="12" x14ac:dyDescent="0.2"/>
  <cols>
    <col min="1" max="1" width="34" style="8" customWidth="1"/>
    <col min="2" max="2" width="9.140625" style="8"/>
    <col min="3" max="3" width="61.5703125" style="8" customWidth="1"/>
    <col min="4" max="16384" width="9.140625" style="8"/>
  </cols>
  <sheetData>
    <row r="1" spans="1:3" x14ac:dyDescent="0.2">
      <c r="B1" s="9" t="s">
        <v>1428</v>
      </c>
      <c r="C1" s="9" t="s">
        <v>1429</v>
      </c>
    </row>
    <row r="2" spans="1:3" x14ac:dyDescent="0.2">
      <c r="A2" s="8" t="s">
        <v>8</v>
      </c>
      <c r="B2" s="10"/>
      <c r="C2" s="10"/>
    </row>
    <row r="3" spans="1:3" x14ac:dyDescent="0.2">
      <c r="A3" s="8" t="str">
        <f>CONCATENATE("(",B3,") ",C3)</f>
        <v>(11-1011) Chief Executives</v>
      </c>
      <c r="B3" s="19" t="s">
        <v>1430</v>
      </c>
      <c r="C3" s="19" t="s">
        <v>1431</v>
      </c>
    </row>
    <row r="4" spans="1:3" x14ac:dyDescent="0.2">
      <c r="A4" s="8" t="str">
        <f t="shared" ref="A4:A67" si="0">CONCATENATE("(",B4,") ",C4)</f>
        <v>(11-1021) General and Operations Managers</v>
      </c>
      <c r="B4" s="19" t="s">
        <v>1432</v>
      </c>
      <c r="C4" s="19" t="s">
        <v>1433</v>
      </c>
    </row>
    <row r="5" spans="1:3" x14ac:dyDescent="0.2">
      <c r="A5" s="8" t="str">
        <f t="shared" si="0"/>
        <v>(11-1031) Legislators</v>
      </c>
      <c r="B5" s="19" t="s">
        <v>1434</v>
      </c>
      <c r="C5" s="19" t="s">
        <v>1435</v>
      </c>
    </row>
    <row r="6" spans="1:3" x14ac:dyDescent="0.2">
      <c r="A6" s="8" t="str">
        <f t="shared" si="0"/>
        <v>(11-2011) Advertising and Promotions Managers</v>
      </c>
      <c r="B6" s="19" t="s">
        <v>1436</v>
      </c>
      <c r="C6" s="19" t="s">
        <v>1437</v>
      </c>
    </row>
    <row r="7" spans="1:3" x14ac:dyDescent="0.2">
      <c r="A7" s="8" t="str">
        <f t="shared" si="0"/>
        <v>(11-2021) Marketing Managers</v>
      </c>
      <c r="B7" s="19" t="s">
        <v>1438</v>
      </c>
      <c r="C7" s="19" t="s">
        <v>1439</v>
      </c>
    </row>
    <row r="8" spans="1:3" x14ac:dyDescent="0.2">
      <c r="A8" s="8" t="str">
        <f t="shared" si="0"/>
        <v>(11-2022) Sales Managers</v>
      </c>
      <c r="B8" s="19" t="s">
        <v>1440</v>
      </c>
      <c r="C8" s="19" t="s">
        <v>1441</v>
      </c>
    </row>
    <row r="9" spans="1:3" x14ac:dyDescent="0.2">
      <c r="A9" s="8" t="str">
        <f t="shared" si="0"/>
        <v>(11-2031) Public Relations and Fundraising Managers</v>
      </c>
      <c r="B9" s="19" t="s">
        <v>1442</v>
      </c>
      <c r="C9" s="19" t="s">
        <v>1443</v>
      </c>
    </row>
    <row r="10" spans="1:3" x14ac:dyDescent="0.2">
      <c r="A10" s="8" t="str">
        <f t="shared" si="0"/>
        <v>(11-3011) Administrative Services Managers</v>
      </c>
      <c r="B10" s="19" t="s">
        <v>1444</v>
      </c>
      <c r="C10" s="19" t="s">
        <v>1445</v>
      </c>
    </row>
    <row r="11" spans="1:3" x14ac:dyDescent="0.2">
      <c r="A11" s="8" t="str">
        <f t="shared" si="0"/>
        <v>(11-3011 ) Administrative Services Managers</v>
      </c>
      <c r="B11" s="19" t="s">
        <v>1446</v>
      </c>
      <c r="C11" s="19" t="s">
        <v>1445</v>
      </c>
    </row>
    <row r="12" spans="1:3" x14ac:dyDescent="0.2">
      <c r="A12" s="8" t="str">
        <f t="shared" si="0"/>
        <v>(11-3021) Computer and Information Systems Managers</v>
      </c>
      <c r="B12" s="19" t="s">
        <v>1447</v>
      </c>
      <c r="C12" s="19" t="s">
        <v>1448</v>
      </c>
    </row>
    <row r="13" spans="1:3" x14ac:dyDescent="0.2">
      <c r="A13" s="8" t="str">
        <f t="shared" si="0"/>
        <v>(11-3031) Financial Managers</v>
      </c>
      <c r="B13" s="19" t="s">
        <v>1449</v>
      </c>
      <c r="C13" s="19" t="s">
        <v>1450</v>
      </c>
    </row>
    <row r="14" spans="1:3" x14ac:dyDescent="0.2">
      <c r="A14" s="8" t="str">
        <f t="shared" si="0"/>
        <v>(11-3051) Industrial Production Managers</v>
      </c>
      <c r="B14" s="19" t="s">
        <v>1451</v>
      </c>
      <c r="C14" s="19" t="s">
        <v>1452</v>
      </c>
    </row>
    <row r="15" spans="1:3" x14ac:dyDescent="0.2">
      <c r="A15" s="8" t="str">
        <f t="shared" si="0"/>
        <v>(11-3061) Purchasing Managers</v>
      </c>
      <c r="B15" s="19" t="s">
        <v>1453</v>
      </c>
      <c r="C15" s="19" t="s">
        <v>1454</v>
      </c>
    </row>
    <row r="16" spans="1:3" x14ac:dyDescent="0.2">
      <c r="A16" s="8" t="str">
        <f t="shared" si="0"/>
        <v>(11-3071) Transportation, Storage, and Distribution Managers</v>
      </c>
      <c r="B16" s="19" t="s">
        <v>1455</v>
      </c>
      <c r="C16" s="19" t="s">
        <v>1456</v>
      </c>
    </row>
    <row r="17" spans="1:3" x14ac:dyDescent="0.2">
      <c r="A17" s="8" t="str">
        <f t="shared" si="0"/>
        <v>(11-3111) Compensation and Benefits Managers</v>
      </c>
      <c r="B17" s="19" t="s">
        <v>1457</v>
      </c>
      <c r="C17" s="19" t="s">
        <v>1458</v>
      </c>
    </row>
    <row r="18" spans="1:3" x14ac:dyDescent="0.2">
      <c r="A18" s="8" t="str">
        <f t="shared" si="0"/>
        <v>(11-3121) Human Resources Managers</v>
      </c>
      <c r="B18" s="19" t="s">
        <v>1459</v>
      </c>
      <c r="C18" s="19" t="s">
        <v>1460</v>
      </c>
    </row>
    <row r="19" spans="1:3" x14ac:dyDescent="0.2">
      <c r="A19" s="8" t="str">
        <f t="shared" si="0"/>
        <v>(11-3131) Training and Development Managers</v>
      </c>
      <c r="B19" s="19" t="s">
        <v>1461</v>
      </c>
      <c r="C19" s="19" t="s">
        <v>1462</v>
      </c>
    </row>
    <row r="20" spans="1:3" x14ac:dyDescent="0.2">
      <c r="A20" s="8" t="str">
        <f t="shared" si="0"/>
        <v>(11-9013) Farmers, Ranchers, and Other Agricultural Managers</v>
      </c>
      <c r="B20" s="19" t="s">
        <v>1463</v>
      </c>
      <c r="C20" s="19" t="s">
        <v>1464</v>
      </c>
    </row>
    <row r="21" spans="1:3" x14ac:dyDescent="0.2">
      <c r="A21" s="8" t="str">
        <f t="shared" si="0"/>
        <v>(11-9021) Construction Managers</v>
      </c>
      <c r="B21" s="19" t="s">
        <v>1465</v>
      </c>
      <c r="C21" s="19" t="s">
        <v>1466</v>
      </c>
    </row>
    <row r="22" spans="1:3" x14ac:dyDescent="0.2">
      <c r="A22" s="8" t="str">
        <f t="shared" si="0"/>
        <v>(11-9031) Education Administrators, Preschool and Childcare Center/Program</v>
      </c>
      <c r="B22" s="19" t="s">
        <v>1467</v>
      </c>
      <c r="C22" s="19" t="s">
        <v>1468</v>
      </c>
    </row>
    <row r="23" spans="1:3" x14ac:dyDescent="0.2">
      <c r="A23" s="8" t="str">
        <f t="shared" si="0"/>
        <v>(11-9032) Education Administrators, Elementary and Secondary School</v>
      </c>
      <c r="B23" s="19" t="s">
        <v>1469</v>
      </c>
      <c r="C23" s="19" t="s">
        <v>1470</v>
      </c>
    </row>
    <row r="24" spans="1:3" x14ac:dyDescent="0.2">
      <c r="A24" s="8" t="str">
        <f t="shared" si="0"/>
        <v>(11-9033) Education Administrators, Postsecondary</v>
      </c>
      <c r="B24" s="19" t="s">
        <v>1471</v>
      </c>
      <c r="C24" s="19" t="s">
        <v>1472</v>
      </c>
    </row>
    <row r="25" spans="1:3" x14ac:dyDescent="0.2">
      <c r="A25" s="8" t="str">
        <f t="shared" si="0"/>
        <v>(11-9041) Architectural and Engineering Managers</v>
      </c>
      <c r="B25" s="19" t="s">
        <v>1473</v>
      </c>
      <c r="C25" s="19" t="s">
        <v>1474</v>
      </c>
    </row>
    <row r="26" spans="1:3" x14ac:dyDescent="0.2">
      <c r="A26" s="8" t="str">
        <f t="shared" si="0"/>
        <v>(11-9051) Food Service Managers</v>
      </c>
      <c r="B26" s="19" t="s">
        <v>1475</v>
      </c>
      <c r="C26" s="19" t="s">
        <v>1476</v>
      </c>
    </row>
    <row r="27" spans="1:3" x14ac:dyDescent="0.2">
      <c r="A27" s="8" t="str">
        <f t="shared" si="0"/>
        <v>(11-9061) Funeral Service Managers</v>
      </c>
      <c r="B27" s="19" t="s">
        <v>1477</v>
      </c>
      <c r="C27" s="19" t="s">
        <v>1478</v>
      </c>
    </row>
    <row r="28" spans="1:3" x14ac:dyDescent="0.2">
      <c r="A28" s="8" t="str">
        <f t="shared" si="0"/>
        <v>(11-9071) Gaming Managers</v>
      </c>
      <c r="B28" s="19" t="s">
        <v>1479</v>
      </c>
      <c r="C28" s="19" t="s">
        <v>1480</v>
      </c>
    </row>
    <row r="29" spans="1:3" x14ac:dyDescent="0.2">
      <c r="A29" s="8" t="str">
        <f t="shared" si="0"/>
        <v>(11-9081) Lodging Managers</v>
      </c>
      <c r="B29" s="19" t="s">
        <v>1481</v>
      </c>
      <c r="C29" s="19" t="s">
        <v>1482</v>
      </c>
    </row>
    <row r="30" spans="1:3" x14ac:dyDescent="0.2">
      <c r="A30" s="8" t="str">
        <f t="shared" si="0"/>
        <v>(11-9111) Medical and Health Services Managers</v>
      </c>
      <c r="B30" s="19" t="s">
        <v>1483</v>
      </c>
      <c r="C30" s="19" t="s">
        <v>1484</v>
      </c>
    </row>
    <row r="31" spans="1:3" x14ac:dyDescent="0.2">
      <c r="A31" s="8" t="str">
        <f t="shared" si="0"/>
        <v>(11-9121) Natural Sciences Managers</v>
      </c>
      <c r="B31" s="19" t="s">
        <v>1485</v>
      </c>
      <c r="C31" s="19" t="s">
        <v>1486</v>
      </c>
    </row>
    <row r="32" spans="1:3" x14ac:dyDescent="0.2">
      <c r="A32" s="8" t="str">
        <f t="shared" si="0"/>
        <v>(11-9131) Postmasters and Mail Superintendents</v>
      </c>
      <c r="B32" s="19" t="s">
        <v>1487</v>
      </c>
      <c r="C32" s="19" t="s">
        <v>1488</v>
      </c>
    </row>
    <row r="33" spans="1:3" x14ac:dyDescent="0.2">
      <c r="A33" s="8" t="str">
        <f t="shared" si="0"/>
        <v>(11-9141) Property, Real Estate, and Community Association Managers</v>
      </c>
      <c r="B33" s="19" t="s">
        <v>1489</v>
      </c>
      <c r="C33" s="19" t="s">
        <v>1490</v>
      </c>
    </row>
    <row r="34" spans="1:3" x14ac:dyDescent="0.2">
      <c r="A34" s="8" t="str">
        <f t="shared" si="0"/>
        <v>(11-9151) Social and Community Service Managers</v>
      </c>
      <c r="B34" s="19" t="s">
        <v>1491</v>
      </c>
      <c r="C34" s="19" t="s">
        <v>1492</v>
      </c>
    </row>
    <row r="35" spans="1:3" x14ac:dyDescent="0.2">
      <c r="A35" s="8" t="str">
        <f t="shared" si="0"/>
        <v>(11-9161) Emergency Management Directors</v>
      </c>
      <c r="B35" s="19" t="s">
        <v>1493</v>
      </c>
      <c r="C35" s="19" t="s">
        <v>1494</v>
      </c>
    </row>
    <row r="36" spans="1:3" x14ac:dyDescent="0.2">
      <c r="A36" s="8" t="str">
        <f t="shared" si="0"/>
        <v>(11-9199) Managers, All Other</v>
      </c>
      <c r="B36" s="19" t="s">
        <v>1495</v>
      </c>
      <c r="C36" s="19" t="s">
        <v>1496</v>
      </c>
    </row>
    <row r="37" spans="1:3" x14ac:dyDescent="0.2">
      <c r="A37" s="8" t="str">
        <f t="shared" si="0"/>
        <v>(13-1011) Agents and Business Managers of Artists, Performers, and Athletes</v>
      </c>
      <c r="B37" s="19" t="s">
        <v>1497</v>
      </c>
      <c r="C37" s="19" t="s">
        <v>1498</v>
      </c>
    </row>
    <row r="38" spans="1:3" x14ac:dyDescent="0.2">
      <c r="A38" s="8" t="str">
        <f t="shared" si="0"/>
        <v>(13-1021) Buyers and Purchasing Agents, Farm Products</v>
      </c>
      <c r="B38" s="19" t="s">
        <v>1499</v>
      </c>
      <c r="C38" s="19" t="s">
        <v>1500</v>
      </c>
    </row>
    <row r="39" spans="1:3" x14ac:dyDescent="0.2">
      <c r="A39" s="8" t="str">
        <f t="shared" si="0"/>
        <v>(13-1022) Wholesale and Retail Buyers, Except Farm Products</v>
      </c>
      <c r="B39" s="19" t="s">
        <v>1501</v>
      </c>
      <c r="C39" s="19" t="s">
        <v>1502</v>
      </c>
    </row>
    <row r="40" spans="1:3" x14ac:dyDescent="0.2">
      <c r="A40" s="8" t="str">
        <f t="shared" si="0"/>
        <v>(13-1023) Purchasing Agents, Except Wholesale, Retail, and Farm Products</v>
      </c>
      <c r="B40" s="19" t="s">
        <v>1503</v>
      </c>
      <c r="C40" s="19" t="s">
        <v>1504</v>
      </c>
    </row>
    <row r="41" spans="1:3" x14ac:dyDescent="0.2">
      <c r="A41" s="8" t="str">
        <f t="shared" si="0"/>
        <v>(13-1031) Claims Adjusters, Examiners, and Investigators</v>
      </c>
      <c r="B41" s="19" t="s">
        <v>1505</v>
      </c>
      <c r="C41" s="19" t="s">
        <v>1506</v>
      </c>
    </row>
    <row r="42" spans="1:3" x14ac:dyDescent="0.2">
      <c r="A42" s="8" t="str">
        <f t="shared" si="0"/>
        <v>(13-1032) Insurance Appraisers, Auto Damage</v>
      </c>
      <c r="B42" s="19" t="s">
        <v>1507</v>
      </c>
      <c r="C42" s="19" t="s">
        <v>1508</v>
      </c>
    </row>
    <row r="43" spans="1:3" x14ac:dyDescent="0.2">
      <c r="A43" s="8" t="str">
        <f t="shared" si="0"/>
        <v>(13-1041) Compliance Officers</v>
      </c>
      <c r="B43" s="19" t="s">
        <v>1509</v>
      </c>
      <c r="C43" s="19" t="s">
        <v>1510</v>
      </c>
    </row>
    <row r="44" spans="1:3" x14ac:dyDescent="0.2">
      <c r="A44" s="8" t="str">
        <f t="shared" si="0"/>
        <v>(13-1051) Cost Estimators</v>
      </c>
      <c r="B44" s="19" t="s">
        <v>1511</v>
      </c>
      <c r="C44" s="19" t="s">
        <v>1512</v>
      </c>
    </row>
    <row r="45" spans="1:3" x14ac:dyDescent="0.2">
      <c r="A45" s="8" t="str">
        <f t="shared" si="0"/>
        <v>(13-1071) Human Resources Specialists</v>
      </c>
      <c r="B45" s="19" t="s">
        <v>1513</v>
      </c>
      <c r="C45" s="19" t="s">
        <v>1514</v>
      </c>
    </row>
    <row r="46" spans="1:3" x14ac:dyDescent="0.2">
      <c r="A46" s="8" t="str">
        <f t="shared" si="0"/>
        <v>(13-1074) Farm Labor Contractors</v>
      </c>
      <c r="B46" s="19" t="s">
        <v>1515</v>
      </c>
      <c r="C46" s="19" t="s">
        <v>1516</v>
      </c>
    </row>
    <row r="47" spans="1:3" x14ac:dyDescent="0.2">
      <c r="A47" s="8" t="str">
        <f t="shared" si="0"/>
        <v>(13-1075) Labor Relations Specialists</v>
      </c>
      <c r="B47" s="19" t="s">
        <v>1517</v>
      </c>
      <c r="C47" s="19" t="s">
        <v>1518</v>
      </c>
    </row>
    <row r="48" spans="1:3" x14ac:dyDescent="0.2">
      <c r="A48" s="8" t="str">
        <f t="shared" si="0"/>
        <v>(13-1081) Logisticians</v>
      </c>
      <c r="B48" s="19" t="s">
        <v>1519</v>
      </c>
      <c r="C48" s="19" t="s">
        <v>1520</v>
      </c>
    </row>
    <row r="49" spans="1:3" x14ac:dyDescent="0.2">
      <c r="A49" s="8" t="str">
        <f t="shared" si="0"/>
        <v>(13-1111) Management Analysts</v>
      </c>
      <c r="B49" s="19" t="s">
        <v>1521</v>
      </c>
      <c r="C49" s="19" t="s">
        <v>1522</v>
      </c>
    </row>
    <row r="50" spans="1:3" x14ac:dyDescent="0.2">
      <c r="A50" s="8" t="str">
        <f t="shared" si="0"/>
        <v>(13-1121) Meeting, Convention, and Event Planners</v>
      </c>
      <c r="B50" s="19" t="s">
        <v>1523</v>
      </c>
      <c r="C50" s="19" t="s">
        <v>1524</v>
      </c>
    </row>
    <row r="51" spans="1:3" x14ac:dyDescent="0.2">
      <c r="A51" s="8" t="str">
        <f t="shared" si="0"/>
        <v>(13-1131) Fundraisers</v>
      </c>
      <c r="B51" s="19" t="s">
        <v>1525</v>
      </c>
      <c r="C51" s="19" t="s">
        <v>1526</v>
      </c>
    </row>
    <row r="52" spans="1:3" x14ac:dyDescent="0.2">
      <c r="A52" s="8" t="str">
        <f t="shared" si="0"/>
        <v>(13-1141) Compensation, Benefits, and Job Analysis Specialists</v>
      </c>
      <c r="B52" s="19" t="s">
        <v>1527</v>
      </c>
      <c r="C52" s="19" t="s">
        <v>1528</v>
      </c>
    </row>
    <row r="53" spans="1:3" x14ac:dyDescent="0.2">
      <c r="A53" s="8" t="str">
        <f t="shared" si="0"/>
        <v>(13-1151) Training and Development Specialists</v>
      </c>
      <c r="B53" s="19" t="s">
        <v>1529</v>
      </c>
      <c r="C53" s="19" t="s">
        <v>1530</v>
      </c>
    </row>
    <row r="54" spans="1:3" x14ac:dyDescent="0.2">
      <c r="A54" s="8" t="str">
        <f t="shared" si="0"/>
        <v>(13-1161) Market Research Analysts and Marketing Specialists</v>
      </c>
      <c r="B54" s="19" t="s">
        <v>1531</v>
      </c>
      <c r="C54" s="19" t="s">
        <v>1532</v>
      </c>
    </row>
    <row r="55" spans="1:3" x14ac:dyDescent="0.2">
      <c r="A55" s="8" t="str">
        <f t="shared" si="0"/>
        <v>(13-1199) Business Operations Specialists, All Other</v>
      </c>
      <c r="B55" s="19" t="s">
        <v>1533</v>
      </c>
      <c r="C55" s="19" t="s">
        <v>1534</v>
      </c>
    </row>
    <row r="56" spans="1:3" x14ac:dyDescent="0.2">
      <c r="A56" s="8" t="str">
        <f t="shared" si="0"/>
        <v>(13-2011) Accountants and Auditors</v>
      </c>
      <c r="B56" s="19" t="s">
        <v>1535</v>
      </c>
      <c r="C56" s="19" t="s">
        <v>1536</v>
      </c>
    </row>
    <row r="57" spans="1:3" x14ac:dyDescent="0.2">
      <c r="A57" s="8" t="str">
        <f t="shared" si="0"/>
        <v>(13-2021) Appraisers and Assessors of Real Estate</v>
      </c>
      <c r="B57" s="19" t="s">
        <v>1537</v>
      </c>
      <c r="C57" s="19" t="s">
        <v>1538</v>
      </c>
    </row>
    <row r="58" spans="1:3" x14ac:dyDescent="0.2">
      <c r="A58" s="8" t="str">
        <f t="shared" si="0"/>
        <v>(13-2031) Budget Analysts</v>
      </c>
      <c r="B58" s="19" t="s">
        <v>1539</v>
      </c>
      <c r="C58" s="19" t="s">
        <v>1540</v>
      </c>
    </row>
    <row r="59" spans="1:3" x14ac:dyDescent="0.2">
      <c r="A59" s="8" t="str">
        <f t="shared" si="0"/>
        <v>(13-2041) Credit Analysts</v>
      </c>
      <c r="B59" s="19" t="s">
        <v>1541</v>
      </c>
      <c r="C59" s="19" t="s">
        <v>1542</v>
      </c>
    </row>
    <row r="60" spans="1:3" x14ac:dyDescent="0.2">
      <c r="A60" s="8" t="str">
        <f t="shared" si="0"/>
        <v>(13-2051) Financial Analysts</v>
      </c>
      <c r="B60" s="19" t="s">
        <v>1543</v>
      </c>
      <c r="C60" s="19" t="s">
        <v>1544</v>
      </c>
    </row>
    <row r="61" spans="1:3" x14ac:dyDescent="0.2">
      <c r="A61" s="8" t="str">
        <f t="shared" si="0"/>
        <v>(13-2052) Personal Financial Advisors</v>
      </c>
      <c r="B61" s="19" t="s">
        <v>1545</v>
      </c>
      <c r="C61" s="19" t="s">
        <v>1546</v>
      </c>
    </row>
    <row r="62" spans="1:3" x14ac:dyDescent="0.2">
      <c r="A62" s="8" t="str">
        <f t="shared" si="0"/>
        <v>(13-2053) Insurance Underwriters</v>
      </c>
      <c r="B62" s="19" t="s">
        <v>1547</v>
      </c>
      <c r="C62" s="19" t="s">
        <v>1548</v>
      </c>
    </row>
    <row r="63" spans="1:3" x14ac:dyDescent="0.2">
      <c r="A63" s="8" t="str">
        <f t="shared" si="0"/>
        <v>(13-2061) Financial Examiners</v>
      </c>
      <c r="B63" s="19" t="s">
        <v>1549</v>
      </c>
      <c r="C63" s="19" t="s">
        <v>1550</v>
      </c>
    </row>
    <row r="64" spans="1:3" x14ac:dyDescent="0.2">
      <c r="A64" s="8" t="str">
        <f t="shared" si="0"/>
        <v>(13-2071) Credit Counselors</v>
      </c>
      <c r="B64" s="19" t="s">
        <v>1551</v>
      </c>
      <c r="C64" s="19" t="s">
        <v>1552</v>
      </c>
    </row>
    <row r="65" spans="1:3" x14ac:dyDescent="0.2">
      <c r="A65" s="8" t="str">
        <f t="shared" si="0"/>
        <v>(13-2072) Loan Officers</v>
      </c>
      <c r="B65" s="19" t="s">
        <v>1553</v>
      </c>
      <c r="C65" s="19" t="s">
        <v>1554</v>
      </c>
    </row>
    <row r="66" spans="1:3" x14ac:dyDescent="0.2">
      <c r="A66" s="8" t="str">
        <f t="shared" si="0"/>
        <v>(13-2081) Tax Examiners and Collectors, and Revenue Agents</v>
      </c>
      <c r="B66" s="19" t="s">
        <v>1555</v>
      </c>
      <c r="C66" s="19" t="s">
        <v>1556</v>
      </c>
    </row>
    <row r="67" spans="1:3" x14ac:dyDescent="0.2">
      <c r="A67" s="8" t="str">
        <f t="shared" si="0"/>
        <v>(13-2082) Tax Preparers</v>
      </c>
      <c r="B67" s="19" t="s">
        <v>1557</v>
      </c>
      <c r="C67" s="19" t="s">
        <v>1558</v>
      </c>
    </row>
    <row r="68" spans="1:3" x14ac:dyDescent="0.2">
      <c r="A68" s="8" t="str">
        <f t="shared" ref="A68:A131" si="1">CONCATENATE("(",B68,") ",C68)</f>
        <v>(13-2099) Financial Specialists, All Other</v>
      </c>
      <c r="B68" s="19" t="s">
        <v>1559</v>
      </c>
      <c r="C68" s="19" t="s">
        <v>1560</v>
      </c>
    </row>
    <row r="69" spans="1:3" x14ac:dyDescent="0.2">
      <c r="A69" s="8" t="str">
        <f t="shared" si="1"/>
        <v>(15-1111) Computer and Information Research Scientists</v>
      </c>
      <c r="B69" s="19" t="s">
        <v>1561</v>
      </c>
      <c r="C69" s="19" t="s">
        <v>1562</v>
      </c>
    </row>
    <row r="70" spans="1:3" x14ac:dyDescent="0.2">
      <c r="A70" s="8" t="str">
        <f t="shared" si="1"/>
        <v>(15-1121) Computer Systems Analysts</v>
      </c>
      <c r="B70" s="19" t="s">
        <v>1563</v>
      </c>
      <c r="C70" s="19" t="s">
        <v>1564</v>
      </c>
    </row>
    <row r="71" spans="1:3" x14ac:dyDescent="0.2">
      <c r="A71" s="8" t="str">
        <f t="shared" si="1"/>
        <v>(15-1122) Information Security Analysts</v>
      </c>
      <c r="B71" s="19" t="s">
        <v>1565</v>
      </c>
      <c r="C71" s="19" t="s">
        <v>1566</v>
      </c>
    </row>
    <row r="72" spans="1:3" x14ac:dyDescent="0.2">
      <c r="A72" s="8" t="str">
        <f t="shared" si="1"/>
        <v>(15-1131) Computer Programmers</v>
      </c>
      <c r="B72" s="19" t="s">
        <v>1567</v>
      </c>
      <c r="C72" s="19" t="s">
        <v>1568</v>
      </c>
    </row>
    <row r="73" spans="1:3" x14ac:dyDescent="0.2">
      <c r="A73" s="8" t="str">
        <f t="shared" si="1"/>
        <v>(15-1132) Software Developers, Applications</v>
      </c>
      <c r="B73" s="19" t="s">
        <v>1569</v>
      </c>
      <c r="C73" s="19" t="s">
        <v>1570</v>
      </c>
    </row>
    <row r="74" spans="1:3" x14ac:dyDescent="0.2">
      <c r="A74" s="8" t="str">
        <f t="shared" si="1"/>
        <v>(15-1133) Software Developers, Systems Software</v>
      </c>
      <c r="B74" s="19" t="s">
        <v>1571</v>
      </c>
      <c r="C74" s="19" t="s">
        <v>1572</v>
      </c>
    </row>
    <row r="75" spans="1:3" x14ac:dyDescent="0.2">
      <c r="A75" s="8" t="str">
        <f t="shared" si="1"/>
        <v>(15-1134) Web Developers</v>
      </c>
      <c r="B75" s="19" t="s">
        <v>1573</v>
      </c>
      <c r="C75" s="19" t="s">
        <v>1574</v>
      </c>
    </row>
    <row r="76" spans="1:3" x14ac:dyDescent="0.2">
      <c r="A76" s="8" t="str">
        <f t="shared" si="1"/>
        <v>(15-1141) Database Administrators</v>
      </c>
      <c r="B76" s="19" t="s">
        <v>1575</v>
      </c>
      <c r="C76" s="19" t="s">
        <v>1576</v>
      </c>
    </row>
    <row r="77" spans="1:3" x14ac:dyDescent="0.2">
      <c r="A77" s="8" t="str">
        <f t="shared" si="1"/>
        <v>(15-1142) Network and Computer Systems Administrators</v>
      </c>
      <c r="B77" s="19" t="s">
        <v>1577</v>
      </c>
      <c r="C77" s="19" t="s">
        <v>1578</v>
      </c>
    </row>
    <row r="78" spans="1:3" x14ac:dyDescent="0.2">
      <c r="A78" s="8" t="str">
        <f t="shared" si="1"/>
        <v>(15-1143) Computer Network Architects</v>
      </c>
      <c r="B78" s="19" t="s">
        <v>1579</v>
      </c>
      <c r="C78" s="19" t="s">
        <v>1580</v>
      </c>
    </row>
    <row r="79" spans="1:3" x14ac:dyDescent="0.2">
      <c r="A79" s="8" t="str">
        <f t="shared" si="1"/>
        <v>(15-1151) Computer User Support Specialists</v>
      </c>
      <c r="B79" s="19" t="s">
        <v>1581</v>
      </c>
      <c r="C79" s="19" t="s">
        <v>1582</v>
      </c>
    </row>
    <row r="80" spans="1:3" x14ac:dyDescent="0.2">
      <c r="A80" s="8" t="str">
        <f t="shared" si="1"/>
        <v>(15-1152) Computer Network Support Specialists</v>
      </c>
      <c r="B80" s="19" t="s">
        <v>1583</v>
      </c>
      <c r="C80" s="19" t="s">
        <v>1584</v>
      </c>
    </row>
    <row r="81" spans="1:3" x14ac:dyDescent="0.2">
      <c r="A81" s="8" t="str">
        <f t="shared" si="1"/>
        <v>(15-1199) Computer Occupations, All Other</v>
      </c>
      <c r="B81" s="19" t="s">
        <v>1585</v>
      </c>
      <c r="C81" s="19" t="s">
        <v>1586</v>
      </c>
    </row>
    <row r="82" spans="1:3" x14ac:dyDescent="0.2">
      <c r="A82" s="8" t="str">
        <f t="shared" si="1"/>
        <v>(15-2011) Actuaries</v>
      </c>
      <c r="B82" s="19" t="s">
        <v>1587</v>
      </c>
      <c r="C82" s="19" t="s">
        <v>1588</v>
      </c>
    </row>
    <row r="83" spans="1:3" x14ac:dyDescent="0.2">
      <c r="A83" s="8" t="str">
        <f t="shared" si="1"/>
        <v>(15-2021) Mathematicians</v>
      </c>
      <c r="B83" s="19" t="s">
        <v>1589</v>
      </c>
      <c r="C83" s="19" t="s">
        <v>1590</v>
      </c>
    </row>
    <row r="84" spans="1:3" x14ac:dyDescent="0.2">
      <c r="A84" s="8" t="str">
        <f t="shared" si="1"/>
        <v>(15-2031) Operations Research Analysts</v>
      </c>
      <c r="B84" s="19" t="s">
        <v>1591</v>
      </c>
      <c r="C84" s="19" t="s">
        <v>1592</v>
      </c>
    </row>
    <row r="85" spans="1:3" x14ac:dyDescent="0.2">
      <c r="A85" s="8" t="str">
        <f t="shared" si="1"/>
        <v>(15-2041) Statisticians</v>
      </c>
      <c r="B85" s="19" t="s">
        <v>1593</v>
      </c>
      <c r="C85" s="19" t="s">
        <v>1594</v>
      </c>
    </row>
    <row r="86" spans="1:3" x14ac:dyDescent="0.2">
      <c r="A86" s="8" t="str">
        <f t="shared" si="1"/>
        <v>(15-2091) Mathematical Technicians</v>
      </c>
      <c r="B86" s="19" t="s">
        <v>1595</v>
      </c>
      <c r="C86" s="19" t="s">
        <v>1596</v>
      </c>
    </row>
    <row r="87" spans="1:3" x14ac:dyDescent="0.2">
      <c r="A87" s="8" t="str">
        <f t="shared" si="1"/>
        <v>(15-2099) Mathematical Science Occupations, All Other</v>
      </c>
      <c r="B87" s="19" t="s">
        <v>1597</v>
      </c>
      <c r="C87" s="19" t="s">
        <v>1598</v>
      </c>
    </row>
    <row r="88" spans="1:3" x14ac:dyDescent="0.2">
      <c r="A88" s="8" t="str">
        <f t="shared" si="1"/>
        <v>(17-1011) Architects, Except Landscape and Naval</v>
      </c>
      <c r="B88" s="19" t="s">
        <v>1599</v>
      </c>
      <c r="C88" s="19" t="s">
        <v>1600</v>
      </c>
    </row>
    <row r="89" spans="1:3" x14ac:dyDescent="0.2">
      <c r="A89" s="8" t="str">
        <f t="shared" si="1"/>
        <v>(17-1012) Landscape Architects</v>
      </c>
      <c r="B89" s="19" t="s">
        <v>1601</v>
      </c>
      <c r="C89" s="19" t="s">
        <v>1602</v>
      </c>
    </row>
    <row r="90" spans="1:3" x14ac:dyDescent="0.2">
      <c r="A90" s="8" t="str">
        <f t="shared" si="1"/>
        <v>(17-1021) Cartographers and Photogrammetrists</v>
      </c>
      <c r="B90" s="19" t="s">
        <v>1603</v>
      </c>
      <c r="C90" s="19" t="s">
        <v>1604</v>
      </c>
    </row>
    <row r="91" spans="1:3" x14ac:dyDescent="0.2">
      <c r="A91" s="8" t="str">
        <f t="shared" si="1"/>
        <v>(17-1022) Surveyors</v>
      </c>
      <c r="B91" s="19" t="s">
        <v>1605</v>
      </c>
      <c r="C91" s="19" t="s">
        <v>1606</v>
      </c>
    </row>
    <row r="92" spans="1:3" x14ac:dyDescent="0.2">
      <c r="A92" s="8" t="str">
        <f t="shared" si="1"/>
        <v>(17-2011) Aerospace Engineers</v>
      </c>
      <c r="B92" s="19" t="s">
        <v>1607</v>
      </c>
      <c r="C92" s="19" t="s">
        <v>1608</v>
      </c>
    </row>
    <row r="93" spans="1:3" x14ac:dyDescent="0.2">
      <c r="A93" s="8" t="str">
        <f t="shared" si="1"/>
        <v>(17-2021) Agricultural Engineers</v>
      </c>
      <c r="B93" s="19" t="s">
        <v>1609</v>
      </c>
      <c r="C93" s="19" t="s">
        <v>1610</v>
      </c>
    </row>
    <row r="94" spans="1:3" x14ac:dyDescent="0.2">
      <c r="A94" s="8" t="str">
        <f t="shared" si="1"/>
        <v>(17-2031) Biomedical Engineers</v>
      </c>
      <c r="B94" s="19" t="s">
        <v>1611</v>
      </c>
      <c r="C94" s="19" t="s">
        <v>1612</v>
      </c>
    </row>
    <row r="95" spans="1:3" x14ac:dyDescent="0.2">
      <c r="A95" s="8" t="str">
        <f t="shared" si="1"/>
        <v>(17-2041) Chemical Engineers</v>
      </c>
      <c r="B95" s="19" t="s">
        <v>1613</v>
      </c>
      <c r="C95" s="19" t="s">
        <v>1614</v>
      </c>
    </row>
    <row r="96" spans="1:3" x14ac:dyDescent="0.2">
      <c r="A96" s="8" t="str">
        <f t="shared" si="1"/>
        <v>(17-2051) Civil Engineers</v>
      </c>
      <c r="B96" s="19" t="s">
        <v>1615</v>
      </c>
      <c r="C96" s="19" t="s">
        <v>1616</v>
      </c>
    </row>
    <row r="97" spans="1:3" x14ac:dyDescent="0.2">
      <c r="A97" s="8" t="str">
        <f t="shared" si="1"/>
        <v>(17-2061) Computer Hardware Engineers</v>
      </c>
      <c r="B97" s="19" t="s">
        <v>1617</v>
      </c>
      <c r="C97" s="19" t="s">
        <v>1618</v>
      </c>
    </row>
    <row r="98" spans="1:3" x14ac:dyDescent="0.2">
      <c r="A98" s="8" t="str">
        <f t="shared" si="1"/>
        <v>(17-2071) Electrical Engineers</v>
      </c>
      <c r="B98" s="19" t="s">
        <v>1619</v>
      </c>
      <c r="C98" s="19" t="s">
        <v>1620</v>
      </c>
    </row>
    <row r="99" spans="1:3" x14ac:dyDescent="0.2">
      <c r="A99" s="8" t="str">
        <f t="shared" si="1"/>
        <v>(17-2072) Electronics Engineers, Except Computer</v>
      </c>
      <c r="B99" s="19" t="s">
        <v>1621</v>
      </c>
      <c r="C99" s="19" t="s">
        <v>1622</v>
      </c>
    </row>
    <row r="100" spans="1:3" x14ac:dyDescent="0.2">
      <c r="A100" s="8" t="str">
        <f t="shared" si="1"/>
        <v>(17-2081) Environmental Engineers</v>
      </c>
      <c r="B100" s="19" t="s">
        <v>1623</v>
      </c>
      <c r="C100" s="19" t="s">
        <v>1624</v>
      </c>
    </row>
    <row r="101" spans="1:3" x14ac:dyDescent="0.2">
      <c r="A101" s="8" t="str">
        <f t="shared" si="1"/>
        <v>(17-2111) Health and Safety Engineers, Except Mining Safety Engineers and Inspectors</v>
      </c>
      <c r="B101" s="19" t="s">
        <v>1625</v>
      </c>
      <c r="C101" s="19" t="s">
        <v>1626</v>
      </c>
    </row>
    <row r="102" spans="1:3" x14ac:dyDescent="0.2">
      <c r="A102" s="8" t="str">
        <f t="shared" si="1"/>
        <v>(17-2112) Industrial Engineers</v>
      </c>
      <c r="B102" s="19" t="s">
        <v>1627</v>
      </c>
      <c r="C102" s="19" t="s">
        <v>1628</v>
      </c>
    </row>
    <row r="103" spans="1:3" x14ac:dyDescent="0.2">
      <c r="A103" s="8" t="str">
        <f t="shared" si="1"/>
        <v>(17-2121) Marine Engineers and Naval Architects</v>
      </c>
      <c r="B103" s="19" t="s">
        <v>1629</v>
      </c>
      <c r="C103" s="19" t="s">
        <v>1630</v>
      </c>
    </row>
    <row r="104" spans="1:3" x14ac:dyDescent="0.2">
      <c r="A104" s="8" t="str">
        <f t="shared" si="1"/>
        <v>(17-2131) Materials Engineers</v>
      </c>
      <c r="B104" s="19" t="s">
        <v>1631</v>
      </c>
      <c r="C104" s="19" t="s">
        <v>1632</v>
      </c>
    </row>
    <row r="105" spans="1:3" x14ac:dyDescent="0.2">
      <c r="A105" s="8" t="str">
        <f t="shared" si="1"/>
        <v>(17-2141) Mechanical Engineers</v>
      </c>
      <c r="B105" s="19" t="s">
        <v>1633</v>
      </c>
      <c r="C105" s="19" t="s">
        <v>1634</v>
      </c>
    </row>
    <row r="106" spans="1:3" x14ac:dyDescent="0.2">
      <c r="A106" s="8" t="str">
        <f t="shared" si="1"/>
        <v>(17-2151) Mining and Geological Engineers, Including Mining Safety Engineers</v>
      </c>
      <c r="B106" s="19" t="s">
        <v>1635</v>
      </c>
      <c r="C106" s="19" t="s">
        <v>1636</v>
      </c>
    </row>
    <row r="107" spans="1:3" x14ac:dyDescent="0.2">
      <c r="A107" s="8" t="str">
        <f t="shared" si="1"/>
        <v>(17-2161) Nuclear Engineers</v>
      </c>
      <c r="B107" s="19" t="s">
        <v>1637</v>
      </c>
      <c r="C107" s="19" t="s">
        <v>1638</v>
      </c>
    </row>
    <row r="108" spans="1:3" x14ac:dyDescent="0.2">
      <c r="A108" s="8" t="str">
        <f t="shared" si="1"/>
        <v>(17-2171) Petroleum Engineers</v>
      </c>
      <c r="B108" s="19" t="s">
        <v>1639</v>
      </c>
      <c r="C108" s="19" t="s">
        <v>1640</v>
      </c>
    </row>
    <row r="109" spans="1:3" x14ac:dyDescent="0.2">
      <c r="A109" s="8" t="str">
        <f t="shared" si="1"/>
        <v>(17-2199) Engineers, All Other</v>
      </c>
      <c r="B109" s="19" t="s">
        <v>1641</v>
      </c>
      <c r="C109" s="19" t="s">
        <v>1642</v>
      </c>
    </row>
    <row r="110" spans="1:3" x14ac:dyDescent="0.2">
      <c r="A110" s="8" t="str">
        <f t="shared" si="1"/>
        <v>(17-3011) Architectural and Civil Drafters</v>
      </c>
      <c r="B110" s="19" t="s">
        <v>1643</v>
      </c>
      <c r="C110" s="19" t="s">
        <v>1644</v>
      </c>
    </row>
    <row r="111" spans="1:3" x14ac:dyDescent="0.2">
      <c r="A111" s="8" t="str">
        <f t="shared" si="1"/>
        <v>(17-3012) Electrical and Electronics Drafters</v>
      </c>
      <c r="B111" s="19" t="s">
        <v>1645</v>
      </c>
      <c r="C111" s="19" t="s">
        <v>1646</v>
      </c>
    </row>
    <row r="112" spans="1:3" x14ac:dyDescent="0.2">
      <c r="A112" s="8" t="str">
        <f t="shared" si="1"/>
        <v>(17-3013) Mechanical Drafters</v>
      </c>
      <c r="B112" s="19" t="s">
        <v>1647</v>
      </c>
      <c r="C112" s="19" t="s">
        <v>1648</v>
      </c>
    </row>
    <row r="113" spans="1:3" x14ac:dyDescent="0.2">
      <c r="A113" s="8" t="str">
        <f t="shared" si="1"/>
        <v>(17-3019) Drafters, All Other</v>
      </c>
      <c r="B113" s="19" t="s">
        <v>1649</v>
      </c>
      <c r="C113" s="19" t="s">
        <v>1650</v>
      </c>
    </row>
    <row r="114" spans="1:3" x14ac:dyDescent="0.2">
      <c r="A114" s="8" t="str">
        <f t="shared" si="1"/>
        <v>(17-3021) Aerospace Engineering and Operations Technicians</v>
      </c>
      <c r="B114" s="19" t="s">
        <v>1651</v>
      </c>
      <c r="C114" s="19" t="s">
        <v>1652</v>
      </c>
    </row>
    <row r="115" spans="1:3" x14ac:dyDescent="0.2">
      <c r="A115" s="8" t="str">
        <f t="shared" si="1"/>
        <v>(17-3022) Civil Engineering Technicians</v>
      </c>
      <c r="B115" s="19" t="s">
        <v>1653</v>
      </c>
      <c r="C115" s="19" t="s">
        <v>1654</v>
      </c>
    </row>
    <row r="116" spans="1:3" x14ac:dyDescent="0.2">
      <c r="A116" s="8" t="str">
        <f t="shared" si="1"/>
        <v>(17-3023) Electrical and Electronics Engineering Technicians</v>
      </c>
      <c r="B116" s="19" t="s">
        <v>1655</v>
      </c>
      <c r="C116" s="19" t="s">
        <v>1656</v>
      </c>
    </row>
    <row r="117" spans="1:3" x14ac:dyDescent="0.2">
      <c r="A117" s="8" t="str">
        <f t="shared" si="1"/>
        <v>(17-3023) Electrical and Electronic Engineering Technicians</v>
      </c>
      <c r="B117" s="19" t="s">
        <v>1655</v>
      </c>
      <c r="C117" s="19" t="s">
        <v>1657</v>
      </c>
    </row>
    <row r="118" spans="1:3" x14ac:dyDescent="0.2">
      <c r="A118" s="8" t="str">
        <f t="shared" si="1"/>
        <v>(17-3024) Electro-Mechanical Technicians</v>
      </c>
      <c r="B118" s="19" t="s">
        <v>1658</v>
      </c>
      <c r="C118" s="19" t="s">
        <v>1659</v>
      </c>
    </row>
    <row r="119" spans="1:3" x14ac:dyDescent="0.2">
      <c r="A119" s="8" t="str">
        <f t="shared" si="1"/>
        <v>(17-3025) Environmental Engineering Technicians</v>
      </c>
      <c r="B119" s="19" t="s">
        <v>1660</v>
      </c>
      <c r="C119" s="19" t="s">
        <v>1661</v>
      </c>
    </row>
    <row r="120" spans="1:3" x14ac:dyDescent="0.2">
      <c r="A120" s="8" t="str">
        <f t="shared" si="1"/>
        <v>(17-3026) Industrial Engineering Technicians</v>
      </c>
      <c r="B120" s="19" t="s">
        <v>1662</v>
      </c>
      <c r="C120" s="19" t="s">
        <v>1663</v>
      </c>
    </row>
    <row r="121" spans="1:3" x14ac:dyDescent="0.2">
      <c r="A121" s="8" t="str">
        <f t="shared" si="1"/>
        <v>(17-3027) Mechanical Engineering Technicians</v>
      </c>
      <c r="B121" s="19" t="s">
        <v>1664</v>
      </c>
      <c r="C121" s="19" t="s">
        <v>1665</v>
      </c>
    </row>
    <row r="122" spans="1:3" x14ac:dyDescent="0.2">
      <c r="A122" s="8" t="str">
        <f t="shared" si="1"/>
        <v>(17-3029) Engineering Technicians, Except Drafters, All Other</v>
      </c>
      <c r="B122" s="19" t="s">
        <v>1666</v>
      </c>
      <c r="C122" s="19" t="s">
        <v>1667</v>
      </c>
    </row>
    <row r="123" spans="1:3" x14ac:dyDescent="0.2">
      <c r="A123" s="8" t="str">
        <f t="shared" si="1"/>
        <v>(17-3031) Surveying and Mapping Technicians</v>
      </c>
      <c r="B123" s="19" t="s">
        <v>1668</v>
      </c>
      <c r="C123" s="19" t="s">
        <v>1669</v>
      </c>
    </row>
    <row r="124" spans="1:3" x14ac:dyDescent="0.2">
      <c r="A124" s="8" t="str">
        <f t="shared" si="1"/>
        <v>(19-1011) Animal Scientists</v>
      </c>
      <c r="B124" s="19" t="s">
        <v>1670</v>
      </c>
      <c r="C124" s="19" t="s">
        <v>1671</v>
      </c>
    </row>
    <row r="125" spans="1:3" x14ac:dyDescent="0.2">
      <c r="A125" s="8" t="str">
        <f t="shared" si="1"/>
        <v>(19-1012) Food Scientists and Technologists</v>
      </c>
      <c r="B125" s="19" t="s">
        <v>1672</v>
      </c>
      <c r="C125" s="19" t="s">
        <v>1673</v>
      </c>
    </row>
    <row r="126" spans="1:3" x14ac:dyDescent="0.2">
      <c r="A126" s="8" t="str">
        <f t="shared" si="1"/>
        <v>(19-1013) Soil and Plant Scientists</v>
      </c>
      <c r="B126" s="19" t="s">
        <v>1674</v>
      </c>
      <c r="C126" s="19" t="s">
        <v>1675</v>
      </c>
    </row>
    <row r="127" spans="1:3" x14ac:dyDescent="0.2">
      <c r="A127" s="8" t="str">
        <f t="shared" si="1"/>
        <v>(19-1021) Biochemists and Biophysicists</v>
      </c>
      <c r="B127" s="19" t="s">
        <v>1676</v>
      </c>
      <c r="C127" s="19" t="s">
        <v>1677</v>
      </c>
    </row>
    <row r="128" spans="1:3" x14ac:dyDescent="0.2">
      <c r="A128" s="8" t="str">
        <f t="shared" si="1"/>
        <v>(19-1022) Microbiologists</v>
      </c>
      <c r="B128" s="19" t="s">
        <v>1678</v>
      </c>
      <c r="C128" s="19" t="s">
        <v>1679</v>
      </c>
    </row>
    <row r="129" spans="1:3" x14ac:dyDescent="0.2">
      <c r="A129" s="8" t="str">
        <f t="shared" si="1"/>
        <v>(19-1023) Zoologists and Wildlife Biologists</v>
      </c>
      <c r="B129" s="19" t="s">
        <v>1680</v>
      </c>
      <c r="C129" s="19" t="s">
        <v>1681</v>
      </c>
    </row>
    <row r="130" spans="1:3" x14ac:dyDescent="0.2">
      <c r="A130" s="8" t="str">
        <f t="shared" si="1"/>
        <v>(19-1029) Biological Scientists, All Other</v>
      </c>
      <c r="B130" s="19" t="s">
        <v>1682</v>
      </c>
      <c r="C130" s="19" t="s">
        <v>1683</v>
      </c>
    </row>
    <row r="131" spans="1:3" x14ac:dyDescent="0.2">
      <c r="A131" s="8" t="str">
        <f t="shared" si="1"/>
        <v>(19-1031) Conservation Scientists</v>
      </c>
      <c r="B131" s="19" t="s">
        <v>1684</v>
      </c>
      <c r="C131" s="19" t="s">
        <v>1685</v>
      </c>
    </row>
    <row r="132" spans="1:3" x14ac:dyDescent="0.2">
      <c r="A132" s="8" t="str">
        <f t="shared" ref="A132:A195" si="2">CONCATENATE("(",B132,") ",C132)</f>
        <v>(19-1032) Foresters</v>
      </c>
      <c r="B132" s="19" t="s">
        <v>1686</v>
      </c>
      <c r="C132" s="19" t="s">
        <v>1687</v>
      </c>
    </row>
    <row r="133" spans="1:3" x14ac:dyDescent="0.2">
      <c r="A133" s="8" t="str">
        <f t="shared" si="2"/>
        <v>(19-1041) Epidemiologists</v>
      </c>
      <c r="B133" s="19" t="s">
        <v>1688</v>
      </c>
      <c r="C133" s="19" t="s">
        <v>1689</v>
      </c>
    </row>
    <row r="134" spans="1:3" x14ac:dyDescent="0.2">
      <c r="A134" s="8" t="str">
        <f t="shared" si="2"/>
        <v>(19-1042) Medical Scientists, Except Epidemiologists</v>
      </c>
      <c r="B134" s="19" t="s">
        <v>1690</v>
      </c>
      <c r="C134" s="19" t="s">
        <v>1691</v>
      </c>
    </row>
    <row r="135" spans="1:3" x14ac:dyDescent="0.2">
      <c r="A135" s="8" t="str">
        <f t="shared" si="2"/>
        <v>(19-1099) Life Scientists, All Other</v>
      </c>
      <c r="B135" s="19" t="s">
        <v>1692</v>
      </c>
      <c r="C135" s="19" t="s">
        <v>1693</v>
      </c>
    </row>
    <row r="136" spans="1:3" x14ac:dyDescent="0.2">
      <c r="A136" s="8" t="str">
        <f t="shared" si="2"/>
        <v>(19-2011) Astronomers</v>
      </c>
      <c r="B136" s="19" t="s">
        <v>1694</v>
      </c>
      <c r="C136" s="19" t="s">
        <v>1695</v>
      </c>
    </row>
    <row r="137" spans="1:3" x14ac:dyDescent="0.2">
      <c r="A137" s="8" t="str">
        <f t="shared" si="2"/>
        <v>(19-2012) Physicists</v>
      </c>
      <c r="B137" s="19" t="s">
        <v>1696</v>
      </c>
      <c r="C137" s="19" t="s">
        <v>1697</v>
      </c>
    </row>
    <row r="138" spans="1:3" x14ac:dyDescent="0.2">
      <c r="A138" s="8" t="str">
        <f t="shared" si="2"/>
        <v>(19-2021) Atmospheric and Space Scientists</v>
      </c>
      <c r="B138" s="19" t="s">
        <v>1698</v>
      </c>
      <c r="C138" s="19" t="s">
        <v>1699</v>
      </c>
    </row>
    <row r="139" spans="1:3" x14ac:dyDescent="0.2">
      <c r="A139" s="8" t="str">
        <f t="shared" si="2"/>
        <v>(19-2031) Chemists</v>
      </c>
      <c r="B139" s="19" t="s">
        <v>1700</v>
      </c>
      <c r="C139" s="19" t="s">
        <v>1701</v>
      </c>
    </row>
    <row r="140" spans="1:3" x14ac:dyDescent="0.2">
      <c r="A140" s="8" t="str">
        <f t="shared" si="2"/>
        <v>(19-2032) Materials Scientists</v>
      </c>
      <c r="B140" s="19" t="s">
        <v>1702</v>
      </c>
      <c r="C140" s="19" t="s">
        <v>1703</v>
      </c>
    </row>
    <row r="141" spans="1:3" x14ac:dyDescent="0.2">
      <c r="A141" s="8" t="str">
        <f t="shared" si="2"/>
        <v>(19-2041) Environmental Scientists and Specialists, Including Health</v>
      </c>
      <c r="B141" s="19" t="s">
        <v>1704</v>
      </c>
      <c r="C141" s="19" t="s">
        <v>1705</v>
      </c>
    </row>
    <row r="142" spans="1:3" x14ac:dyDescent="0.2">
      <c r="A142" s="8" t="str">
        <f t="shared" si="2"/>
        <v>(19-2042) Geoscientists, Except Hydrologists and Geographers</v>
      </c>
      <c r="B142" s="19" t="s">
        <v>1706</v>
      </c>
      <c r="C142" s="19" t="s">
        <v>1707</v>
      </c>
    </row>
    <row r="143" spans="1:3" x14ac:dyDescent="0.2">
      <c r="A143" s="8" t="str">
        <f t="shared" si="2"/>
        <v>(19-2043) Hydrologists</v>
      </c>
      <c r="B143" s="19" t="s">
        <v>1708</v>
      </c>
      <c r="C143" s="19" t="s">
        <v>1709</v>
      </c>
    </row>
    <row r="144" spans="1:3" x14ac:dyDescent="0.2">
      <c r="A144" s="8" t="str">
        <f t="shared" si="2"/>
        <v>(19-2099) Physical Scientists, All Other</v>
      </c>
      <c r="B144" s="19" t="s">
        <v>1710</v>
      </c>
      <c r="C144" s="19" t="s">
        <v>1711</v>
      </c>
    </row>
    <row r="145" spans="1:3" x14ac:dyDescent="0.2">
      <c r="A145" s="8" t="str">
        <f t="shared" si="2"/>
        <v>(19-3011) Economists</v>
      </c>
      <c r="B145" s="19" t="s">
        <v>1712</v>
      </c>
      <c r="C145" s="19" t="s">
        <v>1713</v>
      </c>
    </row>
    <row r="146" spans="1:3" x14ac:dyDescent="0.2">
      <c r="A146" s="8" t="str">
        <f t="shared" si="2"/>
        <v>(19-3022) Survey Researchers</v>
      </c>
      <c r="B146" s="19" t="s">
        <v>1714</v>
      </c>
      <c r="C146" s="19" t="s">
        <v>1715</v>
      </c>
    </row>
    <row r="147" spans="1:3" x14ac:dyDescent="0.2">
      <c r="A147" s="8" t="str">
        <f t="shared" si="2"/>
        <v>(19-3031) Clinical, Counseling, and School Psychologists</v>
      </c>
      <c r="B147" s="19" t="s">
        <v>1716</v>
      </c>
      <c r="C147" s="19" t="s">
        <v>1717</v>
      </c>
    </row>
    <row r="148" spans="1:3" x14ac:dyDescent="0.2">
      <c r="A148" s="8" t="str">
        <f t="shared" si="2"/>
        <v>(19-3032) Industrial-Organizational Psychologists</v>
      </c>
      <c r="B148" s="19" t="s">
        <v>1718</v>
      </c>
      <c r="C148" s="19" t="s">
        <v>1719</v>
      </c>
    </row>
    <row r="149" spans="1:3" x14ac:dyDescent="0.2">
      <c r="A149" s="8" t="str">
        <f t="shared" si="2"/>
        <v>(19-3039) Psychologists, All Other</v>
      </c>
      <c r="B149" s="19" t="s">
        <v>1720</v>
      </c>
      <c r="C149" s="19" t="s">
        <v>1721</v>
      </c>
    </row>
    <row r="150" spans="1:3" x14ac:dyDescent="0.2">
      <c r="A150" s="8" t="str">
        <f t="shared" si="2"/>
        <v>(19-3041) Sociologists</v>
      </c>
      <c r="B150" s="19" t="s">
        <v>1722</v>
      </c>
      <c r="C150" s="19" t="s">
        <v>1723</v>
      </c>
    </row>
    <row r="151" spans="1:3" x14ac:dyDescent="0.2">
      <c r="A151" s="8" t="str">
        <f t="shared" si="2"/>
        <v>(19-3051) Urban and Regional Planners</v>
      </c>
      <c r="B151" s="19" t="s">
        <v>1724</v>
      </c>
      <c r="C151" s="19" t="s">
        <v>1725</v>
      </c>
    </row>
    <row r="152" spans="1:3" x14ac:dyDescent="0.2">
      <c r="A152" s="8" t="str">
        <f t="shared" si="2"/>
        <v>(19-3091) Anthropologists and Archeologists</v>
      </c>
      <c r="B152" s="19" t="s">
        <v>1726</v>
      </c>
      <c r="C152" s="19" t="s">
        <v>1727</v>
      </c>
    </row>
    <row r="153" spans="1:3" x14ac:dyDescent="0.2">
      <c r="A153" s="8" t="str">
        <f t="shared" si="2"/>
        <v>(19-3092) Geographers</v>
      </c>
      <c r="B153" s="19" t="s">
        <v>1728</v>
      </c>
      <c r="C153" s="19" t="s">
        <v>1729</v>
      </c>
    </row>
    <row r="154" spans="1:3" x14ac:dyDescent="0.2">
      <c r="A154" s="8" t="str">
        <f t="shared" si="2"/>
        <v>(19-3093) Historians</v>
      </c>
      <c r="B154" s="19" t="s">
        <v>1730</v>
      </c>
      <c r="C154" s="19" t="s">
        <v>1731</v>
      </c>
    </row>
    <row r="155" spans="1:3" x14ac:dyDescent="0.2">
      <c r="A155" s="8" t="str">
        <f t="shared" si="2"/>
        <v>(19-3094) Political Scientists</v>
      </c>
      <c r="B155" s="19" t="s">
        <v>1732</v>
      </c>
      <c r="C155" s="19" t="s">
        <v>1733</v>
      </c>
    </row>
    <row r="156" spans="1:3" x14ac:dyDescent="0.2">
      <c r="A156" s="8" t="str">
        <f t="shared" si="2"/>
        <v>(19-3099) Social Scientists and Related Workers, All Other</v>
      </c>
      <c r="B156" s="19" t="s">
        <v>1734</v>
      </c>
      <c r="C156" s="19" t="s">
        <v>1735</v>
      </c>
    </row>
    <row r="157" spans="1:3" x14ac:dyDescent="0.2">
      <c r="A157" s="8" t="str">
        <f t="shared" si="2"/>
        <v>(19-4011) Agricultural and Food Science Technicians</v>
      </c>
      <c r="B157" s="19" t="s">
        <v>1736</v>
      </c>
      <c r="C157" s="19" t="s">
        <v>1737</v>
      </c>
    </row>
    <row r="158" spans="1:3" x14ac:dyDescent="0.2">
      <c r="A158" s="8" t="str">
        <f t="shared" si="2"/>
        <v>(19-4021) Biological Technicians</v>
      </c>
      <c r="B158" s="19" t="s">
        <v>1738</v>
      </c>
      <c r="C158" s="19" t="s">
        <v>1739</v>
      </c>
    </row>
    <row r="159" spans="1:3" x14ac:dyDescent="0.2">
      <c r="A159" s="8" t="str">
        <f t="shared" si="2"/>
        <v>(19-4031) Chemical Technicians</v>
      </c>
      <c r="B159" s="19" t="s">
        <v>1740</v>
      </c>
      <c r="C159" s="19" t="s">
        <v>1741</v>
      </c>
    </row>
    <row r="160" spans="1:3" x14ac:dyDescent="0.2">
      <c r="A160" s="8" t="str">
        <f t="shared" si="2"/>
        <v>(19-4041) Geological and Petroleum Technicians</v>
      </c>
      <c r="B160" s="19" t="s">
        <v>1742</v>
      </c>
      <c r="C160" s="19" t="s">
        <v>1743</v>
      </c>
    </row>
    <row r="161" spans="1:3" x14ac:dyDescent="0.2">
      <c r="A161" s="8" t="str">
        <f t="shared" si="2"/>
        <v>(19-4051) Nuclear Technicians</v>
      </c>
      <c r="B161" s="19" t="s">
        <v>1744</v>
      </c>
      <c r="C161" s="19" t="s">
        <v>1745</v>
      </c>
    </row>
    <row r="162" spans="1:3" x14ac:dyDescent="0.2">
      <c r="A162" s="8" t="str">
        <f t="shared" si="2"/>
        <v>(19-4061) Social Science Research Assistants</v>
      </c>
      <c r="B162" s="19" t="s">
        <v>1746</v>
      </c>
      <c r="C162" s="19" t="s">
        <v>1747</v>
      </c>
    </row>
    <row r="163" spans="1:3" x14ac:dyDescent="0.2">
      <c r="A163" s="8" t="str">
        <f t="shared" si="2"/>
        <v>(19-4091) Environmental Science and Protection Technicians, Including Health</v>
      </c>
      <c r="B163" s="19" t="s">
        <v>1748</v>
      </c>
      <c r="C163" s="19" t="s">
        <v>1749</v>
      </c>
    </row>
    <row r="164" spans="1:3" x14ac:dyDescent="0.2">
      <c r="A164" s="8" t="str">
        <f t="shared" si="2"/>
        <v>(19-4092) Forensic Science Technicians</v>
      </c>
      <c r="B164" s="19" t="s">
        <v>1750</v>
      </c>
      <c r="C164" s="19" t="s">
        <v>1751</v>
      </c>
    </row>
    <row r="165" spans="1:3" x14ac:dyDescent="0.2">
      <c r="A165" s="8" t="str">
        <f t="shared" si="2"/>
        <v>(19-4093) Forest and Conservation Technicians</v>
      </c>
      <c r="B165" s="19" t="s">
        <v>1752</v>
      </c>
      <c r="C165" s="19" t="s">
        <v>1753</v>
      </c>
    </row>
    <row r="166" spans="1:3" x14ac:dyDescent="0.2">
      <c r="A166" s="8" t="str">
        <f t="shared" si="2"/>
        <v>(19-4099) Life, Physical, and Social Science Technicians, All Other</v>
      </c>
      <c r="B166" s="19" t="s">
        <v>1754</v>
      </c>
      <c r="C166" s="19" t="s">
        <v>1755</v>
      </c>
    </row>
    <row r="167" spans="1:3" x14ac:dyDescent="0.2">
      <c r="A167" s="8" t="str">
        <f t="shared" si="2"/>
        <v>(21-1011) Substance Abuse and Behavioral Disorder Counselors</v>
      </c>
      <c r="B167" s="19" t="s">
        <v>1756</v>
      </c>
      <c r="C167" s="19" t="s">
        <v>1757</v>
      </c>
    </row>
    <row r="168" spans="1:3" x14ac:dyDescent="0.2">
      <c r="A168" s="8" t="str">
        <f t="shared" si="2"/>
        <v>(21-1012) Educational, Guidance, School, and Vocational Counselors</v>
      </c>
      <c r="B168" s="19" t="s">
        <v>1758</v>
      </c>
      <c r="C168" s="19" t="s">
        <v>1759</v>
      </c>
    </row>
    <row r="169" spans="1:3" x14ac:dyDescent="0.2">
      <c r="A169" s="8" t="str">
        <f t="shared" si="2"/>
        <v>(21-1013) Marriage and Family Therapists</v>
      </c>
      <c r="B169" s="19" t="s">
        <v>1760</v>
      </c>
      <c r="C169" s="19" t="s">
        <v>1761</v>
      </c>
    </row>
    <row r="170" spans="1:3" x14ac:dyDescent="0.2">
      <c r="A170" s="8" t="str">
        <f t="shared" si="2"/>
        <v>(21-1014) Mental Health Counselors</v>
      </c>
      <c r="B170" s="19" t="s">
        <v>1762</v>
      </c>
      <c r="C170" s="19" t="s">
        <v>1763</v>
      </c>
    </row>
    <row r="171" spans="1:3" x14ac:dyDescent="0.2">
      <c r="A171" s="8" t="str">
        <f t="shared" si="2"/>
        <v>(21-1015) Rehabilitation Counselors</v>
      </c>
      <c r="B171" s="19" t="s">
        <v>1764</v>
      </c>
      <c r="C171" s="19" t="s">
        <v>1765</v>
      </c>
    </row>
    <row r="172" spans="1:3" x14ac:dyDescent="0.2">
      <c r="A172" s="8" t="str">
        <f t="shared" si="2"/>
        <v>(21-1019) Counselors, All Other</v>
      </c>
      <c r="B172" s="19" t="s">
        <v>1766</v>
      </c>
      <c r="C172" s="19" t="s">
        <v>1767</v>
      </c>
    </row>
    <row r="173" spans="1:3" x14ac:dyDescent="0.2">
      <c r="A173" s="8" t="str">
        <f t="shared" si="2"/>
        <v>(21-1021) Child, Family, and School Social Workers</v>
      </c>
      <c r="B173" s="19" t="s">
        <v>1768</v>
      </c>
      <c r="C173" s="19" t="s">
        <v>1769</v>
      </c>
    </row>
    <row r="174" spans="1:3" x14ac:dyDescent="0.2">
      <c r="A174" s="8" t="str">
        <f t="shared" si="2"/>
        <v>(21-1022) Health Care Social Workers</v>
      </c>
      <c r="B174" s="19" t="s">
        <v>1770</v>
      </c>
      <c r="C174" s="19" t="s">
        <v>1771</v>
      </c>
    </row>
    <row r="175" spans="1:3" x14ac:dyDescent="0.2">
      <c r="A175" s="8" t="str">
        <f t="shared" si="2"/>
        <v>(21-1022) Healthcare Social Workers</v>
      </c>
      <c r="B175" s="19" t="s">
        <v>1770</v>
      </c>
      <c r="C175" s="19" t="s">
        <v>1772</v>
      </c>
    </row>
    <row r="176" spans="1:3" x14ac:dyDescent="0.2">
      <c r="A176" s="8" t="str">
        <f t="shared" si="2"/>
        <v>(21-1023) Mental Health and Substance Abuse Social Workers</v>
      </c>
      <c r="B176" s="19" t="s">
        <v>1773</v>
      </c>
      <c r="C176" s="19" t="s">
        <v>1774</v>
      </c>
    </row>
    <row r="177" spans="1:3" x14ac:dyDescent="0.2">
      <c r="A177" s="8" t="str">
        <f t="shared" si="2"/>
        <v>(21-1029) Social Workers, All Other</v>
      </c>
      <c r="B177" s="19" t="s">
        <v>1775</v>
      </c>
      <c r="C177" s="19" t="s">
        <v>1776</v>
      </c>
    </row>
    <row r="178" spans="1:3" x14ac:dyDescent="0.2">
      <c r="A178" s="8" t="str">
        <f t="shared" si="2"/>
        <v>(21-1091) Health Educators</v>
      </c>
      <c r="B178" s="19" t="s">
        <v>1777</v>
      </c>
      <c r="C178" s="19" t="s">
        <v>1778</v>
      </c>
    </row>
    <row r="179" spans="1:3" x14ac:dyDescent="0.2">
      <c r="A179" s="8" t="str">
        <f t="shared" si="2"/>
        <v>(21-1092) Probation Officers and Correctional Treatment Specialists</v>
      </c>
      <c r="B179" s="19" t="s">
        <v>1779</v>
      </c>
      <c r="C179" s="19" t="s">
        <v>1780</v>
      </c>
    </row>
    <row r="180" spans="1:3" x14ac:dyDescent="0.2">
      <c r="A180" s="8" t="str">
        <f t="shared" si="2"/>
        <v>(21-1093) Social and Human Service Assistants</v>
      </c>
      <c r="B180" s="19" t="s">
        <v>1781</v>
      </c>
      <c r="C180" s="19" t="s">
        <v>1782</v>
      </c>
    </row>
    <row r="181" spans="1:3" x14ac:dyDescent="0.2">
      <c r="A181" s="8" t="str">
        <f t="shared" si="2"/>
        <v>(21-1094) Community Health Workers</v>
      </c>
      <c r="B181" s="19" t="s">
        <v>1783</v>
      </c>
      <c r="C181" s="19" t="s">
        <v>1784</v>
      </c>
    </row>
    <row r="182" spans="1:3" x14ac:dyDescent="0.2">
      <c r="A182" s="8" t="str">
        <f t="shared" si="2"/>
        <v>(21-1099) Community and Social Service Specialists, All Other</v>
      </c>
      <c r="B182" s="19" t="s">
        <v>1785</v>
      </c>
      <c r="C182" s="19" t="s">
        <v>1786</v>
      </c>
    </row>
    <row r="183" spans="1:3" x14ac:dyDescent="0.2">
      <c r="A183" s="8" t="str">
        <f t="shared" si="2"/>
        <v>(21-2011) Clergy</v>
      </c>
      <c r="B183" s="19" t="s">
        <v>1787</v>
      </c>
      <c r="C183" s="19" t="s">
        <v>1788</v>
      </c>
    </row>
    <row r="184" spans="1:3" x14ac:dyDescent="0.2">
      <c r="A184" s="8" t="str">
        <f t="shared" si="2"/>
        <v>(21-2021) Directors, Religious Activities and Education</v>
      </c>
      <c r="B184" s="19" t="s">
        <v>1789</v>
      </c>
      <c r="C184" s="19" t="s">
        <v>1790</v>
      </c>
    </row>
    <row r="185" spans="1:3" x14ac:dyDescent="0.2">
      <c r="A185" s="8" t="str">
        <f t="shared" si="2"/>
        <v>(21-2099) Religious Workers, All Other</v>
      </c>
      <c r="B185" s="19" t="s">
        <v>1791</v>
      </c>
      <c r="C185" s="19" t="s">
        <v>1792</v>
      </c>
    </row>
    <row r="186" spans="1:3" x14ac:dyDescent="0.2">
      <c r="A186" s="8" t="str">
        <f t="shared" si="2"/>
        <v>(23-1011) Lawyers</v>
      </c>
      <c r="B186" s="19" t="s">
        <v>1793</v>
      </c>
      <c r="C186" s="19" t="s">
        <v>1794</v>
      </c>
    </row>
    <row r="187" spans="1:3" x14ac:dyDescent="0.2">
      <c r="A187" s="8" t="str">
        <f t="shared" si="2"/>
        <v>(23-1012) Judicial Law Clerks</v>
      </c>
      <c r="B187" s="19" t="s">
        <v>1795</v>
      </c>
      <c r="C187" s="19" t="s">
        <v>1796</v>
      </c>
    </row>
    <row r="188" spans="1:3" x14ac:dyDescent="0.2">
      <c r="A188" s="8" t="str">
        <f t="shared" si="2"/>
        <v>(23-1021) Administrative Law Judges, Adjudicators, and Hearing Officers</v>
      </c>
      <c r="B188" s="19" t="s">
        <v>1797</v>
      </c>
      <c r="C188" s="19" t="s">
        <v>1798</v>
      </c>
    </row>
    <row r="189" spans="1:3" x14ac:dyDescent="0.2">
      <c r="A189" s="8" t="str">
        <f t="shared" si="2"/>
        <v>(23-1022) Arbitrators, Mediators, and Conciliators</v>
      </c>
      <c r="B189" s="19" t="s">
        <v>1799</v>
      </c>
      <c r="C189" s="19" t="s">
        <v>1800</v>
      </c>
    </row>
    <row r="190" spans="1:3" x14ac:dyDescent="0.2">
      <c r="A190" s="8" t="str">
        <f t="shared" si="2"/>
        <v>(23-1023) Judges, Magistrate Judges, and Magistrates</v>
      </c>
      <c r="B190" s="19" t="s">
        <v>1801</v>
      </c>
      <c r="C190" s="19" t="s">
        <v>1802</v>
      </c>
    </row>
    <row r="191" spans="1:3" x14ac:dyDescent="0.2">
      <c r="A191" s="8" t="str">
        <f t="shared" si="2"/>
        <v>(23-2011) Paralegals and Legal Assistants</v>
      </c>
      <c r="B191" s="19" t="s">
        <v>1803</v>
      </c>
      <c r="C191" s="19" t="s">
        <v>1804</v>
      </c>
    </row>
    <row r="192" spans="1:3" x14ac:dyDescent="0.2">
      <c r="A192" s="8" t="str">
        <f t="shared" si="2"/>
        <v>(23-2091) Court Reporters</v>
      </c>
      <c r="B192" s="19" t="s">
        <v>1805</v>
      </c>
      <c r="C192" s="19" t="s">
        <v>1806</v>
      </c>
    </row>
    <row r="193" spans="1:3" x14ac:dyDescent="0.2">
      <c r="A193" s="8" t="str">
        <f t="shared" si="2"/>
        <v>(23-2093) Title Examiners, Abstractors, and Searchers</v>
      </c>
      <c r="B193" s="19" t="s">
        <v>1807</v>
      </c>
      <c r="C193" s="19" t="s">
        <v>1808</v>
      </c>
    </row>
    <row r="194" spans="1:3" x14ac:dyDescent="0.2">
      <c r="A194" s="8" t="str">
        <f t="shared" si="2"/>
        <v>(23-2099) Legal Support Workers, All Other</v>
      </c>
      <c r="B194" s="19" t="s">
        <v>1809</v>
      </c>
      <c r="C194" s="19" t="s">
        <v>1810</v>
      </c>
    </row>
    <row r="195" spans="1:3" x14ac:dyDescent="0.2">
      <c r="A195" s="8" t="str">
        <f t="shared" si="2"/>
        <v>(25-1011) Business Teachers, Postsecondary</v>
      </c>
      <c r="B195" s="19" t="s">
        <v>1811</v>
      </c>
      <c r="C195" s="19" t="s">
        <v>1812</v>
      </c>
    </row>
    <row r="196" spans="1:3" x14ac:dyDescent="0.2">
      <c r="A196" s="8" t="str">
        <f t="shared" ref="A196:A259" si="3">CONCATENATE("(",B196,") ",C196)</f>
        <v>(25-1021) Computer Science Teachers, Postsecondary</v>
      </c>
      <c r="B196" s="19" t="s">
        <v>1813</v>
      </c>
      <c r="C196" s="19" t="s">
        <v>1814</v>
      </c>
    </row>
    <row r="197" spans="1:3" x14ac:dyDescent="0.2">
      <c r="A197" s="8" t="str">
        <f t="shared" si="3"/>
        <v>(25-1022) Mathematical Science Teachers, Postsecondary</v>
      </c>
      <c r="B197" s="19" t="s">
        <v>1815</v>
      </c>
      <c r="C197" s="19" t="s">
        <v>1816</v>
      </c>
    </row>
    <row r="198" spans="1:3" x14ac:dyDescent="0.2">
      <c r="A198" s="8" t="str">
        <f t="shared" si="3"/>
        <v>(25-1031) Architecture Teachers, Postsecondary</v>
      </c>
      <c r="B198" s="19" t="s">
        <v>1817</v>
      </c>
      <c r="C198" s="19" t="s">
        <v>1818</v>
      </c>
    </row>
    <row r="199" spans="1:3" x14ac:dyDescent="0.2">
      <c r="A199" s="8" t="str">
        <f t="shared" si="3"/>
        <v>(25-1032) Engineering Teachers, Postsecondary</v>
      </c>
      <c r="B199" s="19" t="s">
        <v>1819</v>
      </c>
      <c r="C199" s="19" t="s">
        <v>1820</v>
      </c>
    </row>
    <row r="200" spans="1:3" x14ac:dyDescent="0.2">
      <c r="A200" s="8" t="str">
        <f t="shared" si="3"/>
        <v>(25-1041) Agricultural Sciences Teachers, Postsecondary</v>
      </c>
      <c r="B200" s="19" t="s">
        <v>1821</v>
      </c>
      <c r="C200" s="19" t="s">
        <v>1822</v>
      </c>
    </row>
    <row r="201" spans="1:3" x14ac:dyDescent="0.2">
      <c r="A201" s="8" t="str">
        <f t="shared" si="3"/>
        <v>(25-1042) Biological Science Teachers, Postsecondary</v>
      </c>
      <c r="B201" s="19" t="s">
        <v>1823</v>
      </c>
      <c r="C201" s="19" t="s">
        <v>1824</v>
      </c>
    </row>
    <row r="202" spans="1:3" x14ac:dyDescent="0.2">
      <c r="A202" s="8" t="str">
        <f t="shared" si="3"/>
        <v>(25-1043) Forestry and Conservation Science Teachers, Postsecondary</v>
      </c>
      <c r="B202" s="19" t="s">
        <v>1825</v>
      </c>
      <c r="C202" s="19" t="s">
        <v>1826</v>
      </c>
    </row>
    <row r="203" spans="1:3" x14ac:dyDescent="0.2">
      <c r="A203" s="8" t="str">
        <f t="shared" si="3"/>
        <v>(25-1051) Atmospheric, Earth, Marine, and Space Sciences Teachers, Postsecondary</v>
      </c>
      <c r="B203" s="19" t="s">
        <v>1827</v>
      </c>
      <c r="C203" s="19" t="s">
        <v>1828</v>
      </c>
    </row>
    <row r="204" spans="1:3" x14ac:dyDescent="0.2">
      <c r="A204" s="8" t="str">
        <f t="shared" si="3"/>
        <v>(25-1052) Chemistry Teachers, Postsecondary</v>
      </c>
      <c r="B204" s="19" t="s">
        <v>1829</v>
      </c>
      <c r="C204" s="19" t="s">
        <v>1830</v>
      </c>
    </row>
    <row r="205" spans="1:3" x14ac:dyDescent="0.2">
      <c r="A205" s="8" t="str">
        <f t="shared" si="3"/>
        <v>(25-1053) Environmental Science Teachers, Postsecondary</v>
      </c>
      <c r="B205" s="19" t="s">
        <v>1831</v>
      </c>
      <c r="C205" s="19" t="s">
        <v>1832</v>
      </c>
    </row>
    <row r="206" spans="1:3" x14ac:dyDescent="0.2">
      <c r="A206" s="8" t="str">
        <f t="shared" si="3"/>
        <v>(25-1054) Physics Teachers, Postsecondary</v>
      </c>
      <c r="B206" s="19" t="s">
        <v>1833</v>
      </c>
      <c r="C206" s="19" t="s">
        <v>1834</v>
      </c>
    </row>
    <row r="207" spans="1:3" x14ac:dyDescent="0.2">
      <c r="A207" s="8" t="str">
        <f t="shared" si="3"/>
        <v>(25-1061) Anthropology and Archeology Teachers, Postsecondary</v>
      </c>
      <c r="B207" s="19" t="s">
        <v>1835</v>
      </c>
      <c r="C207" s="19" t="s">
        <v>1836</v>
      </c>
    </row>
    <row r="208" spans="1:3" x14ac:dyDescent="0.2">
      <c r="A208" s="8" t="str">
        <f t="shared" si="3"/>
        <v>(25-1062) Area, Ethnic, and Cultural Studies Teachers, Postsecondary</v>
      </c>
      <c r="B208" s="19" t="s">
        <v>1837</v>
      </c>
      <c r="C208" s="19" t="s">
        <v>1838</v>
      </c>
    </row>
    <row r="209" spans="1:3" x14ac:dyDescent="0.2">
      <c r="A209" s="8" t="str">
        <f t="shared" si="3"/>
        <v>(25-1063) Economics Teachers, Postsecondary</v>
      </c>
      <c r="B209" s="19" t="s">
        <v>1839</v>
      </c>
      <c r="C209" s="19" t="s">
        <v>1840</v>
      </c>
    </row>
    <row r="210" spans="1:3" x14ac:dyDescent="0.2">
      <c r="A210" s="8" t="str">
        <f t="shared" si="3"/>
        <v>(25-1064) Geography Teachers, Postsecondary</v>
      </c>
      <c r="B210" s="19" t="s">
        <v>1841</v>
      </c>
      <c r="C210" s="19" t="s">
        <v>1842</v>
      </c>
    </row>
    <row r="211" spans="1:3" x14ac:dyDescent="0.2">
      <c r="A211" s="8" t="str">
        <f t="shared" si="3"/>
        <v>(25-1065) Political Science Teachers, Postsecondary</v>
      </c>
      <c r="B211" s="19" t="s">
        <v>1843</v>
      </c>
      <c r="C211" s="19" t="s">
        <v>1844</v>
      </c>
    </row>
    <row r="212" spans="1:3" x14ac:dyDescent="0.2">
      <c r="A212" s="8" t="str">
        <f t="shared" si="3"/>
        <v>(25-1066) Psychology Teachers, Postsecondary</v>
      </c>
      <c r="B212" s="19" t="s">
        <v>1845</v>
      </c>
      <c r="C212" s="19" t="s">
        <v>1846</v>
      </c>
    </row>
    <row r="213" spans="1:3" x14ac:dyDescent="0.2">
      <c r="A213" s="8" t="str">
        <f t="shared" si="3"/>
        <v>(25-1067) Sociology Teachers, Postsecondary</v>
      </c>
      <c r="B213" s="19" t="s">
        <v>1847</v>
      </c>
      <c r="C213" s="19" t="s">
        <v>1848</v>
      </c>
    </row>
    <row r="214" spans="1:3" x14ac:dyDescent="0.2">
      <c r="A214" s="8" t="str">
        <f t="shared" si="3"/>
        <v>(25-1069) Social Sciences Teachers, Postsecondary, All Other</v>
      </c>
      <c r="B214" s="19" t="s">
        <v>1849</v>
      </c>
      <c r="C214" s="19" t="s">
        <v>1850</v>
      </c>
    </row>
    <row r="215" spans="1:3" x14ac:dyDescent="0.2">
      <c r="A215" s="8" t="str">
        <f t="shared" si="3"/>
        <v>(25-1071) Health Specialties Teachers, Postsecondary</v>
      </c>
      <c r="B215" s="19" t="s">
        <v>1851</v>
      </c>
      <c r="C215" s="19" t="s">
        <v>1852</v>
      </c>
    </row>
    <row r="216" spans="1:3" x14ac:dyDescent="0.2">
      <c r="A216" s="8" t="str">
        <f t="shared" si="3"/>
        <v>(25-1072) Nursing Instructors and Teachers, Postsecondary</v>
      </c>
      <c r="B216" s="19" t="s">
        <v>1853</v>
      </c>
      <c r="C216" s="19" t="s">
        <v>1854</v>
      </c>
    </row>
    <row r="217" spans="1:3" x14ac:dyDescent="0.2">
      <c r="A217" s="8" t="str">
        <f t="shared" si="3"/>
        <v>(25-1081) Education Teachers, Postsecondary</v>
      </c>
      <c r="B217" s="19" t="s">
        <v>1855</v>
      </c>
      <c r="C217" s="19" t="s">
        <v>1856</v>
      </c>
    </row>
    <row r="218" spans="1:3" x14ac:dyDescent="0.2">
      <c r="A218" s="8" t="str">
        <f t="shared" si="3"/>
        <v>(25-1082) Library Science Teachers, Postsecondary</v>
      </c>
      <c r="B218" s="19" t="s">
        <v>1857</v>
      </c>
      <c r="C218" s="19" t="s">
        <v>1858</v>
      </c>
    </row>
    <row r="219" spans="1:3" x14ac:dyDescent="0.2">
      <c r="A219" s="8" t="str">
        <f t="shared" si="3"/>
        <v>(25-1111) Criminal Justice and Law Enforcement Teachers, Postsecondary</v>
      </c>
      <c r="B219" s="19" t="s">
        <v>1859</v>
      </c>
      <c r="C219" s="19" t="s">
        <v>1860</v>
      </c>
    </row>
    <row r="220" spans="1:3" x14ac:dyDescent="0.2">
      <c r="A220" s="8" t="str">
        <f t="shared" si="3"/>
        <v>(25-1112) Law Teachers, Postsecondary</v>
      </c>
      <c r="B220" s="19" t="s">
        <v>1861</v>
      </c>
      <c r="C220" s="19" t="s">
        <v>1862</v>
      </c>
    </row>
    <row r="221" spans="1:3" x14ac:dyDescent="0.2">
      <c r="A221" s="8" t="str">
        <f t="shared" si="3"/>
        <v>(25-1113) Social Work Teachers, Postsecondary</v>
      </c>
      <c r="B221" s="19" t="s">
        <v>1863</v>
      </c>
      <c r="C221" s="19" t="s">
        <v>1864</v>
      </c>
    </row>
    <row r="222" spans="1:3" x14ac:dyDescent="0.2">
      <c r="A222" s="8" t="str">
        <f t="shared" si="3"/>
        <v>(25-1121) Art, Drama, and Music Teachers, Postsecondary</v>
      </c>
      <c r="B222" s="19" t="s">
        <v>1865</v>
      </c>
      <c r="C222" s="19" t="s">
        <v>1866</v>
      </c>
    </row>
    <row r="223" spans="1:3" x14ac:dyDescent="0.2">
      <c r="A223" s="8" t="str">
        <f t="shared" si="3"/>
        <v>(25-1122) Communications Teachers, Postsecondary</v>
      </c>
      <c r="B223" s="19" t="s">
        <v>1867</v>
      </c>
      <c r="C223" s="19" t="s">
        <v>1868</v>
      </c>
    </row>
    <row r="224" spans="1:3" x14ac:dyDescent="0.2">
      <c r="A224" s="8" t="str">
        <f t="shared" si="3"/>
        <v>(25-1123) English Language and Literature Teachers, Postsecondary</v>
      </c>
      <c r="B224" s="19" t="s">
        <v>1869</v>
      </c>
      <c r="C224" s="19" t="s">
        <v>1870</v>
      </c>
    </row>
    <row r="225" spans="1:3" x14ac:dyDescent="0.2">
      <c r="A225" s="8" t="str">
        <f t="shared" si="3"/>
        <v>(25-1124) Foreign Language and Literature Teachers, Postsecondary</v>
      </c>
      <c r="B225" s="19" t="s">
        <v>1871</v>
      </c>
      <c r="C225" s="19" t="s">
        <v>1872</v>
      </c>
    </row>
    <row r="226" spans="1:3" x14ac:dyDescent="0.2">
      <c r="A226" s="8" t="str">
        <f t="shared" si="3"/>
        <v>(25-1125) History Teachers, Postsecondary</v>
      </c>
      <c r="B226" s="19" t="s">
        <v>1873</v>
      </c>
      <c r="C226" s="19" t="s">
        <v>1874</v>
      </c>
    </row>
    <row r="227" spans="1:3" x14ac:dyDescent="0.2">
      <c r="A227" s="8" t="str">
        <f t="shared" si="3"/>
        <v>(25-1126) Philosophy and Religion Teachers, Postsecondary</v>
      </c>
      <c r="B227" s="19" t="s">
        <v>1875</v>
      </c>
      <c r="C227" s="19" t="s">
        <v>1876</v>
      </c>
    </row>
    <row r="228" spans="1:3" x14ac:dyDescent="0.2">
      <c r="A228" s="8" t="str">
        <f t="shared" si="3"/>
        <v>(25-1191) Graduate Teaching Assistants</v>
      </c>
      <c r="B228" s="19" t="s">
        <v>1877</v>
      </c>
      <c r="C228" s="19" t="s">
        <v>1878</v>
      </c>
    </row>
    <row r="229" spans="1:3" x14ac:dyDescent="0.2">
      <c r="A229" s="8" t="str">
        <f t="shared" si="3"/>
        <v>(25-1192) Home Economics Teachers, Postsecondary</v>
      </c>
      <c r="B229" s="19" t="s">
        <v>1879</v>
      </c>
      <c r="C229" s="19" t="s">
        <v>1880</v>
      </c>
    </row>
    <row r="230" spans="1:3" x14ac:dyDescent="0.2">
      <c r="A230" s="8" t="str">
        <f t="shared" si="3"/>
        <v>(25-1193) Recreation and Fitness Studies Teachers, Postsecondary</v>
      </c>
      <c r="B230" s="19" t="s">
        <v>1881</v>
      </c>
      <c r="C230" s="19" t="s">
        <v>1882</v>
      </c>
    </row>
    <row r="231" spans="1:3" x14ac:dyDescent="0.2">
      <c r="A231" s="8" t="str">
        <f t="shared" si="3"/>
        <v>(25-1194) Vocational Education Teachers, Postsecondary</v>
      </c>
      <c r="B231" s="19" t="s">
        <v>1883</v>
      </c>
      <c r="C231" s="19" t="s">
        <v>1884</v>
      </c>
    </row>
    <row r="232" spans="1:3" x14ac:dyDescent="0.2">
      <c r="A232" s="8" t="str">
        <f t="shared" si="3"/>
        <v>(25-1199) Postsecondary Teachers, All Other</v>
      </c>
      <c r="B232" s="19" t="s">
        <v>1885</v>
      </c>
      <c r="C232" s="19" t="s">
        <v>1886</v>
      </c>
    </row>
    <row r="233" spans="1:3" x14ac:dyDescent="0.2">
      <c r="A233" s="8" t="str">
        <f t="shared" si="3"/>
        <v>(25-2011) Preschool Teachers, Except Special Education</v>
      </c>
      <c r="B233" s="19" t="s">
        <v>1887</v>
      </c>
      <c r="C233" s="19" t="s">
        <v>1888</v>
      </c>
    </row>
    <row r="234" spans="1:3" x14ac:dyDescent="0.2">
      <c r="A234" s="8" t="str">
        <f t="shared" si="3"/>
        <v>(25-2012) Kindergarten Teachers, Except Special Education</v>
      </c>
      <c r="B234" s="19" t="s">
        <v>1889</v>
      </c>
      <c r="C234" s="19" t="s">
        <v>1890</v>
      </c>
    </row>
    <row r="235" spans="1:3" x14ac:dyDescent="0.2">
      <c r="A235" s="8" t="str">
        <f t="shared" si="3"/>
        <v>(25-2021) Elementary School Teachers, Except Special Education</v>
      </c>
      <c r="B235" s="19" t="s">
        <v>1891</v>
      </c>
      <c r="C235" s="19" t="s">
        <v>1892</v>
      </c>
    </row>
    <row r="236" spans="1:3" x14ac:dyDescent="0.2">
      <c r="A236" s="8" t="str">
        <f t="shared" si="3"/>
        <v>(25-2022) Middle School Teachers, Except Special and Career/Technical Education</v>
      </c>
      <c r="B236" s="19" t="s">
        <v>1893</v>
      </c>
      <c r="C236" s="19" t="s">
        <v>1894</v>
      </c>
    </row>
    <row r="237" spans="1:3" x14ac:dyDescent="0.2">
      <c r="A237" s="8" t="str">
        <f t="shared" si="3"/>
        <v>(25-2023) Career/Technical Education Teachers, Middle School</v>
      </c>
      <c r="B237" s="19" t="s">
        <v>1895</v>
      </c>
      <c r="C237" s="19" t="s">
        <v>1896</v>
      </c>
    </row>
    <row r="238" spans="1:3" x14ac:dyDescent="0.2">
      <c r="A238" s="8" t="str">
        <f t="shared" si="3"/>
        <v>(25-2031) Secondary School Teachers, Except Special and Career/Technical Education</v>
      </c>
      <c r="B238" s="19" t="s">
        <v>1897</v>
      </c>
      <c r="C238" s="19" t="s">
        <v>1898</v>
      </c>
    </row>
    <row r="239" spans="1:3" x14ac:dyDescent="0.2">
      <c r="A239" s="8" t="str">
        <f t="shared" si="3"/>
        <v>(25-2032) Career/Technical Education Teachers, Secondary School</v>
      </c>
      <c r="B239" s="19" t="s">
        <v>1899</v>
      </c>
      <c r="C239" s="19" t="s">
        <v>1900</v>
      </c>
    </row>
    <row r="240" spans="1:3" x14ac:dyDescent="0.2">
      <c r="A240" s="8" t="str">
        <f t="shared" si="3"/>
        <v>(25-2051) Special Education Teachers, Preschool</v>
      </c>
      <c r="B240" s="19" t="s">
        <v>1901</v>
      </c>
      <c r="C240" s="19" t="s">
        <v>1902</v>
      </c>
    </row>
    <row r="241" spans="1:3" x14ac:dyDescent="0.2">
      <c r="A241" s="8" t="str">
        <f t="shared" si="3"/>
        <v>(25-2052) Special Education Teachers, Kindergarten, and Elementary School</v>
      </c>
      <c r="B241" s="19" t="s">
        <v>1903</v>
      </c>
      <c r="C241" s="19" t="s">
        <v>1904</v>
      </c>
    </row>
    <row r="242" spans="1:3" x14ac:dyDescent="0.2">
      <c r="A242" s="8" t="str">
        <f t="shared" si="3"/>
        <v>(25-2053) Special Education Teachers, Middle School</v>
      </c>
      <c r="B242" s="19" t="s">
        <v>1905</v>
      </c>
      <c r="C242" s="19" t="s">
        <v>1906</v>
      </c>
    </row>
    <row r="243" spans="1:3" x14ac:dyDescent="0.2">
      <c r="A243" s="8" t="str">
        <f t="shared" si="3"/>
        <v>(25-2054) Special Education Teachers, Secondary School</v>
      </c>
      <c r="B243" s="19" t="s">
        <v>1907</v>
      </c>
      <c r="C243" s="19" t="s">
        <v>1908</v>
      </c>
    </row>
    <row r="244" spans="1:3" x14ac:dyDescent="0.2">
      <c r="A244" s="8" t="str">
        <f t="shared" si="3"/>
        <v>(25-2059) Special Education Teachers, All Other</v>
      </c>
      <c r="B244" s="19" t="s">
        <v>1909</v>
      </c>
      <c r="C244" s="19" t="s">
        <v>1910</v>
      </c>
    </row>
    <row r="245" spans="1:3" x14ac:dyDescent="0.2">
      <c r="A245" s="8" t="str">
        <f t="shared" si="3"/>
        <v>(25-3011) Adult Basic and Secondary Education and Literacy Teachers and Instructors</v>
      </c>
      <c r="B245" s="19" t="s">
        <v>1911</v>
      </c>
      <c r="C245" s="19" t="s">
        <v>1912</v>
      </c>
    </row>
    <row r="246" spans="1:3" x14ac:dyDescent="0.2">
      <c r="A246" s="8" t="str">
        <f t="shared" si="3"/>
        <v xml:space="preserve">(25-3011) Adult Basic and Secondary Education and Literacy Teachers and Instructors </v>
      </c>
      <c r="B246" s="19" t="s">
        <v>1911</v>
      </c>
      <c r="C246" s="19" t="s">
        <v>1913</v>
      </c>
    </row>
    <row r="247" spans="1:3" x14ac:dyDescent="0.2">
      <c r="A247" s="8" t="str">
        <f t="shared" si="3"/>
        <v>(25-3021) Self-Enrichment Education Teachers</v>
      </c>
      <c r="B247" s="19" t="s">
        <v>1914</v>
      </c>
      <c r="C247" s="19" t="s">
        <v>1915</v>
      </c>
    </row>
    <row r="248" spans="1:3" x14ac:dyDescent="0.2">
      <c r="A248" s="8" t="str">
        <f t="shared" si="3"/>
        <v>(25-3099) Teachers and Instructors, All Other</v>
      </c>
      <c r="B248" s="19" t="s">
        <v>1916</v>
      </c>
      <c r="C248" s="19" t="s">
        <v>1917</v>
      </c>
    </row>
    <row r="249" spans="1:3" x14ac:dyDescent="0.2">
      <c r="A249" s="8" t="str">
        <f t="shared" si="3"/>
        <v>(25-4011) Archivists</v>
      </c>
      <c r="B249" s="19" t="s">
        <v>1918</v>
      </c>
      <c r="C249" s="19" t="s">
        <v>1919</v>
      </c>
    </row>
    <row r="250" spans="1:3" x14ac:dyDescent="0.2">
      <c r="A250" s="8" t="str">
        <f t="shared" si="3"/>
        <v>(25-4012) Curators</v>
      </c>
      <c r="B250" s="19" t="s">
        <v>1920</v>
      </c>
      <c r="C250" s="19" t="s">
        <v>1921</v>
      </c>
    </row>
    <row r="251" spans="1:3" x14ac:dyDescent="0.2">
      <c r="A251" s="8" t="str">
        <f t="shared" si="3"/>
        <v>(25-4013) Museum Technicians and Conservators</v>
      </c>
      <c r="B251" s="19" t="s">
        <v>1922</v>
      </c>
      <c r="C251" s="19" t="s">
        <v>1923</v>
      </c>
    </row>
    <row r="252" spans="1:3" x14ac:dyDescent="0.2">
      <c r="A252" s="8" t="str">
        <f t="shared" si="3"/>
        <v>(25-4021) Librarians</v>
      </c>
      <c r="B252" s="19" t="s">
        <v>1924</v>
      </c>
      <c r="C252" s="19" t="s">
        <v>1925</v>
      </c>
    </row>
    <row r="253" spans="1:3" x14ac:dyDescent="0.2">
      <c r="A253" s="8" t="str">
        <f t="shared" si="3"/>
        <v>(25-4031) Library Technicians</v>
      </c>
      <c r="B253" s="19" t="s">
        <v>1926</v>
      </c>
      <c r="C253" s="19" t="s">
        <v>1927</v>
      </c>
    </row>
    <row r="254" spans="1:3" x14ac:dyDescent="0.2">
      <c r="A254" s="8" t="str">
        <f t="shared" si="3"/>
        <v>(25-9011) Audio-Visual and Multimedia Collections Specialists</v>
      </c>
      <c r="B254" s="19" t="s">
        <v>1928</v>
      </c>
      <c r="C254" s="19" t="s">
        <v>1929</v>
      </c>
    </row>
    <row r="255" spans="1:3" x14ac:dyDescent="0.2">
      <c r="A255" s="8" t="str">
        <f t="shared" si="3"/>
        <v>(25-9021) Farm and Home Management Advisors</v>
      </c>
      <c r="B255" s="19" t="s">
        <v>1930</v>
      </c>
      <c r="C255" s="19" t="s">
        <v>1931</v>
      </c>
    </row>
    <row r="256" spans="1:3" x14ac:dyDescent="0.2">
      <c r="A256" s="8" t="str">
        <f t="shared" si="3"/>
        <v>(25-9031) Instructional Coordinators</v>
      </c>
      <c r="B256" s="19" t="s">
        <v>1932</v>
      </c>
      <c r="C256" s="19" t="s">
        <v>1933</v>
      </c>
    </row>
    <row r="257" spans="1:3" x14ac:dyDescent="0.2">
      <c r="A257" s="8" t="str">
        <f t="shared" si="3"/>
        <v>(25-9041) Teacher Assistants</v>
      </c>
      <c r="B257" s="19" t="s">
        <v>1934</v>
      </c>
      <c r="C257" s="19" t="s">
        <v>1935</v>
      </c>
    </row>
    <row r="258" spans="1:3" x14ac:dyDescent="0.2">
      <c r="A258" s="8" t="str">
        <f t="shared" si="3"/>
        <v>(25-9099) Education, Training, and Library Workers, All Other</v>
      </c>
      <c r="B258" s="19" t="s">
        <v>1936</v>
      </c>
      <c r="C258" s="19" t="s">
        <v>1937</v>
      </c>
    </row>
    <row r="259" spans="1:3" x14ac:dyDescent="0.2">
      <c r="A259" s="8" t="str">
        <f t="shared" si="3"/>
        <v>(27-1011) Art Directors</v>
      </c>
      <c r="B259" s="19" t="s">
        <v>1938</v>
      </c>
      <c r="C259" s="19" t="s">
        <v>1939</v>
      </c>
    </row>
    <row r="260" spans="1:3" x14ac:dyDescent="0.2">
      <c r="A260" s="8" t="str">
        <f t="shared" ref="A260:A323" si="4">CONCATENATE("(",B260,") ",C260)</f>
        <v>(27-1012) Craft Artists</v>
      </c>
      <c r="B260" s="19" t="s">
        <v>1940</v>
      </c>
      <c r="C260" s="19" t="s">
        <v>1941</v>
      </c>
    </row>
    <row r="261" spans="1:3" x14ac:dyDescent="0.2">
      <c r="A261" s="8" t="str">
        <f t="shared" si="4"/>
        <v>(27-1013) Fine Artists, Including Painters, Sculptors, and Illustrators</v>
      </c>
      <c r="B261" s="19" t="s">
        <v>1942</v>
      </c>
      <c r="C261" s="19" t="s">
        <v>1943</v>
      </c>
    </row>
    <row r="262" spans="1:3" x14ac:dyDescent="0.2">
      <c r="A262" s="8" t="str">
        <f t="shared" si="4"/>
        <v>(27-1014) Multimedia Artists and Animators</v>
      </c>
      <c r="B262" s="19" t="s">
        <v>1944</v>
      </c>
      <c r="C262" s="19" t="s">
        <v>1945</v>
      </c>
    </row>
    <row r="263" spans="1:3" x14ac:dyDescent="0.2">
      <c r="A263" s="8" t="str">
        <f t="shared" si="4"/>
        <v>(27-1019) Artists and Related Workers, All Other</v>
      </c>
      <c r="B263" s="19" t="s">
        <v>1946</v>
      </c>
      <c r="C263" s="19" t="s">
        <v>1947</v>
      </c>
    </row>
    <row r="264" spans="1:3" x14ac:dyDescent="0.2">
      <c r="A264" s="8" t="str">
        <f t="shared" si="4"/>
        <v>(27-1021) Commercial and Industrial Designers</v>
      </c>
      <c r="B264" s="19" t="s">
        <v>1948</v>
      </c>
      <c r="C264" s="19" t="s">
        <v>1949</v>
      </c>
    </row>
    <row r="265" spans="1:3" x14ac:dyDescent="0.2">
      <c r="A265" s="8" t="str">
        <f t="shared" si="4"/>
        <v>(27-1022) Fashion Designers</v>
      </c>
      <c r="B265" s="19" t="s">
        <v>1950</v>
      </c>
      <c r="C265" s="19" t="s">
        <v>1951</v>
      </c>
    </row>
    <row r="266" spans="1:3" x14ac:dyDescent="0.2">
      <c r="A266" s="8" t="str">
        <f t="shared" si="4"/>
        <v>(27-1023) Floral Designers</v>
      </c>
      <c r="B266" s="19" t="s">
        <v>1952</v>
      </c>
      <c r="C266" s="19" t="s">
        <v>1953</v>
      </c>
    </row>
    <row r="267" spans="1:3" x14ac:dyDescent="0.2">
      <c r="A267" s="8" t="str">
        <f t="shared" si="4"/>
        <v>(27-1024) Graphic Designers</v>
      </c>
      <c r="B267" s="19" t="s">
        <v>1954</v>
      </c>
      <c r="C267" s="19" t="s">
        <v>1955</v>
      </c>
    </row>
    <row r="268" spans="1:3" x14ac:dyDescent="0.2">
      <c r="A268" s="8" t="str">
        <f t="shared" si="4"/>
        <v>(27-1025) Interior Designers</v>
      </c>
      <c r="B268" s="19" t="s">
        <v>1956</v>
      </c>
      <c r="C268" s="19" t="s">
        <v>1957</v>
      </c>
    </row>
    <row r="269" spans="1:3" x14ac:dyDescent="0.2">
      <c r="A269" s="8" t="str">
        <f t="shared" si="4"/>
        <v>(27-1026) Merchandise Displayers and Window Trimmers</v>
      </c>
      <c r="B269" s="19" t="s">
        <v>1958</v>
      </c>
      <c r="C269" s="19" t="s">
        <v>1959</v>
      </c>
    </row>
    <row r="270" spans="1:3" x14ac:dyDescent="0.2">
      <c r="A270" s="8" t="str">
        <f t="shared" si="4"/>
        <v>(27-1027) Set and Exhibit Designers</v>
      </c>
      <c r="B270" s="19" t="s">
        <v>1960</v>
      </c>
      <c r="C270" s="19" t="s">
        <v>1961</v>
      </c>
    </row>
    <row r="271" spans="1:3" x14ac:dyDescent="0.2">
      <c r="A271" s="8" t="str">
        <f t="shared" si="4"/>
        <v>(27-1029) Designers, All Other</v>
      </c>
      <c r="B271" s="19" t="s">
        <v>1962</v>
      </c>
      <c r="C271" s="19" t="s">
        <v>1963</v>
      </c>
    </row>
    <row r="272" spans="1:3" x14ac:dyDescent="0.2">
      <c r="A272" s="8" t="str">
        <f t="shared" si="4"/>
        <v>(27-2011) Actors</v>
      </c>
      <c r="B272" s="19" t="s">
        <v>1964</v>
      </c>
      <c r="C272" s="19" t="s">
        <v>1965</v>
      </c>
    </row>
    <row r="273" spans="1:3" x14ac:dyDescent="0.2">
      <c r="A273" s="8" t="str">
        <f t="shared" si="4"/>
        <v>(27-2012) Producers and Directors</v>
      </c>
      <c r="B273" s="19" t="s">
        <v>1966</v>
      </c>
      <c r="C273" s="19" t="s">
        <v>1967</v>
      </c>
    </row>
    <row r="274" spans="1:3" x14ac:dyDescent="0.2">
      <c r="A274" s="8" t="str">
        <f t="shared" si="4"/>
        <v>(27-2021) Athletes and Sports Competitors</v>
      </c>
      <c r="B274" s="19" t="s">
        <v>1968</v>
      </c>
      <c r="C274" s="19" t="s">
        <v>1969</v>
      </c>
    </row>
    <row r="275" spans="1:3" x14ac:dyDescent="0.2">
      <c r="A275" s="8" t="str">
        <f t="shared" si="4"/>
        <v>(27-2022) Coaches and Scouts</v>
      </c>
      <c r="B275" s="19" t="s">
        <v>1970</v>
      </c>
      <c r="C275" s="19" t="s">
        <v>1971</v>
      </c>
    </row>
    <row r="276" spans="1:3" x14ac:dyDescent="0.2">
      <c r="A276" s="8" t="str">
        <f t="shared" si="4"/>
        <v>(27-2023) Umpires, Referees, and Other Sports Officials</v>
      </c>
      <c r="B276" s="19" t="s">
        <v>1972</v>
      </c>
      <c r="C276" s="19" t="s">
        <v>1973</v>
      </c>
    </row>
    <row r="277" spans="1:3" x14ac:dyDescent="0.2">
      <c r="A277" s="8" t="str">
        <f t="shared" si="4"/>
        <v>(27-2031) Dancers</v>
      </c>
      <c r="B277" s="19" t="s">
        <v>1974</v>
      </c>
      <c r="C277" s="19" t="s">
        <v>1975</v>
      </c>
    </row>
    <row r="278" spans="1:3" x14ac:dyDescent="0.2">
      <c r="A278" s="8" t="str">
        <f t="shared" si="4"/>
        <v>(27-2032) Choreographers</v>
      </c>
      <c r="B278" s="19" t="s">
        <v>1976</v>
      </c>
      <c r="C278" s="19" t="s">
        <v>1977</v>
      </c>
    </row>
    <row r="279" spans="1:3" x14ac:dyDescent="0.2">
      <c r="A279" s="8" t="str">
        <f t="shared" si="4"/>
        <v>(27-2041) Music Directors and Composers</v>
      </c>
      <c r="B279" s="19" t="s">
        <v>1978</v>
      </c>
      <c r="C279" s="19" t="s">
        <v>1979</v>
      </c>
    </row>
    <row r="280" spans="1:3" x14ac:dyDescent="0.2">
      <c r="A280" s="8" t="str">
        <f t="shared" si="4"/>
        <v>(27-2042) Musicians and Singers</v>
      </c>
      <c r="B280" s="19" t="s">
        <v>1980</v>
      </c>
      <c r="C280" s="19" t="s">
        <v>1981</v>
      </c>
    </row>
    <row r="281" spans="1:3" x14ac:dyDescent="0.2">
      <c r="A281" s="8" t="str">
        <f t="shared" si="4"/>
        <v>(27-2099) Entertainers and Performers, Sports and Related Workers, All Other</v>
      </c>
      <c r="B281" s="19" t="s">
        <v>1982</v>
      </c>
      <c r="C281" s="19" t="s">
        <v>1983</v>
      </c>
    </row>
    <row r="282" spans="1:3" x14ac:dyDescent="0.2">
      <c r="A282" s="8" t="str">
        <f t="shared" si="4"/>
        <v>(27-3011) Radio and Television Announcers</v>
      </c>
      <c r="B282" s="19" t="s">
        <v>1984</v>
      </c>
      <c r="C282" s="19" t="s">
        <v>1985</v>
      </c>
    </row>
    <row r="283" spans="1:3" x14ac:dyDescent="0.2">
      <c r="A283" s="8" t="str">
        <f t="shared" si="4"/>
        <v>(27-3012) Public Address System and Other Announcers</v>
      </c>
      <c r="B283" s="19" t="s">
        <v>1986</v>
      </c>
      <c r="C283" s="19" t="s">
        <v>1987</v>
      </c>
    </row>
    <row r="284" spans="1:3" x14ac:dyDescent="0.2">
      <c r="A284" s="8" t="str">
        <f t="shared" si="4"/>
        <v>(27-3021) Broadcast News Analysts</v>
      </c>
      <c r="B284" s="19" t="s">
        <v>1988</v>
      </c>
      <c r="C284" s="19" t="s">
        <v>1989</v>
      </c>
    </row>
    <row r="285" spans="1:3" x14ac:dyDescent="0.2">
      <c r="A285" s="8" t="str">
        <f t="shared" si="4"/>
        <v>(27-3022) Reporters and Correspondents</v>
      </c>
      <c r="B285" s="19" t="s">
        <v>1990</v>
      </c>
      <c r="C285" s="19" t="s">
        <v>1991</v>
      </c>
    </row>
    <row r="286" spans="1:3" x14ac:dyDescent="0.2">
      <c r="A286" s="8" t="str">
        <f t="shared" si="4"/>
        <v>(27-3031) Public Relations Specialists</v>
      </c>
      <c r="B286" s="19" t="s">
        <v>1992</v>
      </c>
      <c r="C286" s="19" t="s">
        <v>1993</v>
      </c>
    </row>
    <row r="287" spans="1:3" x14ac:dyDescent="0.2">
      <c r="A287" s="8" t="str">
        <f t="shared" si="4"/>
        <v>(27-3041) Editors</v>
      </c>
      <c r="B287" s="19" t="s">
        <v>1994</v>
      </c>
      <c r="C287" s="19" t="s">
        <v>1995</v>
      </c>
    </row>
    <row r="288" spans="1:3" x14ac:dyDescent="0.2">
      <c r="A288" s="8" t="str">
        <f t="shared" si="4"/>
        <v>(27-3042) Technical Writers</v>
      </c>
      <c r="B288" s="19" t="s">
        <v>1996</v>
      </c>
      <c r="C288" s="19" t="s">
        <v>1997</v>
      </c>
    </row>
    <row r="289" spans="1:3" x14ac:dyDescent="0.2">
      <c r="A289" s="8" t="str">
        <f t="shared" si="4"/>
        <v>(27-3043) Writers and Authors</v>
      </c>
      <c r="B289" s="19" t="s">
        <v>1998</v>
      </c>
      <c r="C289" s="19" t="s">
        <v>1999</v>
      </c>
    </row>
    <row r="290" spans="1:3" x14ac:dyDescent="0.2">
      <c r="A290" s="8" t="str">
        <f t="shared" si="4"/>
        <v>(27-3091) Interpreters and Translators</v>
      </c>
      <c r="B290" s="19" t="s">
        <v>2000</v>
      </c>
      <c r="C290" s="19" t="s">
        <v>2001</v>
      </c>
    </row>
    <row r="291" spans="1:3" x14ac:dyDescent="0.2">
      <c r="A291" s="8" t="str">
        <f t="shared" si="4"/>
        <v>(27-3099) Media and Communication Workers, All Other</v>
      </c>
      <c r="B291" s="19" t="s">
        <v>2002</v>
      </c>
      <c r="C291" s="19" t="s">
        <v>2003</v>
      </c>
    </row>
    <row r="292" spans="1:3" x14ac:dyDescent="0.2">
      <c r="A292" s="8" t="str">
        <f t="shared" si="4"/>
        <v>(27-4011) Audio and Video Equipment Technicians</v>
      </c>
      <c r="B292" s="19" t="s">
        <v>2004</v>
      </c>
      <c r="C292" s="19" t="s">
        <v>2005</v>
      </c>
    </row>
    <row r="293" spans="1:3" x14ac:dyDescent="0.2">
      <c r="A293" s="8" t="str">
        <f t="shared" si="4"/>
        <v>(27-4012) Broadcast Technicians</v>
      </c>
      <c r="B293" s="19" t="s">
        <v>2006</v>
      </c>
      <c r="C293" s="19" t="s">
        <v>2007</v>
      </c>
    </row>
    <row r="294" spans="1:3" x14ac:dyDescent="0.2">
      <c r="A294" s="8" t="str">
        <f t="shared" si="4"/>
        <v>(27-4013) Radio Operators</v>
      </c>
      <c r="B294" s="19" t="s">
        <v>2008</v>
      </c>
      <c r="C294" s="19" t="s">
        <v>2009</v>
      </c>
    </row>
    <row r="295" spans="1:3" x14ac:dyDescent="0.2">
      <c r="A295" s="8" t="str">
        <f t="shared" si="4"/>
        <v>(27-4014) Sound Engineering Technicians</v>
      </c>
      <c r="B295" s="19" t="s">
        <v>2010</v>
      </c>
      <c r="C295" s="19" t="s">
        <v>2011</v>
      </c>
    </row>
    <row r="296" spans="1:3" x14ac:dyDescent="0.2">
      <c r="A296" s="8" t="str">
        <f t="shared" si="4"/>
        <v>(27-4021) Photographers</v>
      </c>
      <c r="B296" s="19" t="s">
        <v>2012</v>
      </c>
      <c r="C296" s="19" t="s">
        <v>2013</v>
      </c>
    </row>
    <row r="297" spans="1:3" x14ac:dyDescent="0.2">
      <c r="A297" s="8" t="str">
        <f t="shared" si="4"/>
        <v>(27-4031) Camera Operators, Television, Video, and Motion Picture</v>
      </c>
      <c r="B297" s="19" t="s">
        <v>2014</v>
      </c>
      <c r="C297" s="19" t="s">
        <v>2015</v>
      </c>
    </row>
    <row r="298" spans="1:3" x14ac:dyDescent="0.2">
      <c r="A298" s="8" t="str">
        <f t="shared" si="4"/>
        <v>(27-4032) Film and Video Editors</v>
      </c>
      <c r="B298" s="19" t="s">
        <v>2016</v>
      </c>
      <c r="C298" s="19" t="s">
        <v>2017</v>
      </c>
    </row>
    <row r="299" spans="1:3" x14ac:dyDescent="0.2">
      <c r="A299" s="8" t="str">
        <f t="shared" si="4"/>
        <v>(27-4099) Media and Communication Equipment Workers, All Other</v>
      </c>
      <c r="B299" s="19" t="s">
        <v>2018</v>
      </c>
      <c r="C299" s="19" t="s">
        <v>2019</v>
      </c>
    </row>
    <row r="300" spans="1:3" x14ac:dyDescent="0.2">
      <c r="A300" s="8" t="str">
        <f t="shared" si="4"/>
        <v>(29-1011) Chiropractors</v>
      </c>
      <c r="B300" s="19" t="s">
        <v>2020</v>
      </c>
      <c r="C300" s="19" t="s">
        <v>2021</v>
      </c>
    </row>
    <row r="301" spans="1:3" x14ac:dyDescent="0.2">
      <c r="A301" s="8" t="str">
        <f t="shared" si="4"/>
        <v>(29-1021) Dentists, General</v>
      </c>
      <c r="B301" s="19" t="s">
        <v>2022</v>
      </c>
      <c r="C301" s="19" t="s">
        <v>2023</v>
      </c>
    </row>
    <row r="302" spans="1:3" x14ac:dyDescent="0.2">
      <c r="A302" s="8" t="str">
        <f t="shared" si="4"/>
        <v>(29-1022) Oral and Maxillofacial Surgeons</v>
      </c>
      <c r="B302" s="19" t="s">
        <v>2024</v>
      </c>
      <c r="C302" s="19" t="s">
        <v>2025</v>
      </c>
    </row>
    <row r="303" spans="1:3" x14ac:dyDescent="0.2">
      <c r="A303" s="8" t="str">
        <f t="shared" si="4"/>
        <v>(29-1023) Orthodontists</v>
      </c>
      <c r="B303" s="19" t="s">
        <v>2026</v>
      </c>
      <c r="C303" s="19" t="s">
        <v>2027</v>
      </c>
    </row>
    <row r="304" spans="1:3" x14ac:dyDescent="0.2">
      <c r="A304" s="8" t="str">
        <f t="shared" si="4"/>
        <v>(29-1024) Prosthodontists</v>
      </c>
      <c r="B304" s="19" t="s">
        <v>2028</v>
      </c>
      <c r="C304" s="19" t="s">
        <v>2029</v>
      </c>
    </row>
    <row r="305" spans="1:3" x14ac:dyDescent="0.2">
      <c r="A305" s="8" t="str">
        <f t="shared" si="4"/>
        <v>(29-1029) Dentists, All Other Specialists</v>
      </c>
      <c r="B305" s="19" t="s">
        <v>2030</v>
      </c>
      <c r="C305" s="19" t="s">
        <v>2031</v>
      </c>
    </row>
    <row r="306" spans="1:3" x14ac:dyDescent="0.2">
      <c r="A306" s="8" t="str">
        <f t="shared" si="4"/>
        <v>(29-1031) Dietitians and Nutritionists</v>
      </c>
      <c r="B306" s="19" t="s">
        <v>2032</v>
      </c>
      <c r="C306" s="19" t="s">
        <v>2033</v>
      </c>
    </row>
    <row r="307" spans="1:3" x14ac:dyDescent="0.2">
      <c r="A307" s="8" t="str">
        <f t="shared" si="4"/>
        <v>(29-1041) Optometrists</v>
      </c>
      <c r="B307" s="19" t="s">
        <v>2034</v>
      </c>
      <c r="C307" s="19" t="s">
        <v>2035</v>
      </c>
    </row>
    <row r="308" spans="1:3" x14ac:dyDescent="0.2">
      <c r="A308" s="8" t="str">
        <f t="shared" si="4"/>
        <v>(29-1051) Pharmacists</v>
      </c>
      <c r="B308" s="19" t="s">
        <v>2036</v>
      </c>
      <c r="C308" s="19" t="s">
        <v>2037</v>
      </c>
    </row>
    <row r="309" spans="1:3" x14ac:dyDescent="0.2">
      <c r="A309" s="8" t="str">
        <f t="shared" si="4"/>
        <v>(29-1061) Anesthesiologists</v>
      </c>
      <c r="B309" s="19" t="s">
        <v>2038</v>
      </c>
      <c r="C309" s="19" t="s">
        <v>2039</v>
      </c>
    </row>
    <row r="310" spans="1:3" x14ac:dyDescent="0.2">
      <c r="A310" s="8" t="str">
        <f t="shared" si="4"/>
        <v>(29-1062) Family and General Practitioners</v>
      </c>
      <c r="B310" s="19" t="s">
        <v>2040</v>
      </c>
      <c r="C310" s="19" t="s">
        <v>2041</v>
      </c>
    </row>
    <row r="311" spans="1:3" x14ac:dyDescent="0.2">
      <c r="A311" s="8" t="str">
        <f t="shared" si="4"/>
        <v>(29-1063) Internists, General</v>
      </c>
      <c r="B311" s="19" t="s">
        <v>2042</v>
      </c>
      <c r="C311" s="19" t="s">
        <v>2043</v>
      </c>
    </row>
    <row r="312" spans="1:3" x14ac:dyDescent="0.2">
      <c r="A312" s="8" t="str">
        <f t="shared" si="4"/>
        <v>(29-1064) Obstetricians and Gynecologists</v>
      </c>
      <c r="B312" s="19" t="s">
        <v>2044</v>
      </c>
      <c r="C312" s="19" t="s">
        <v>2045</v>
      </c>
    </row>
    <row r="313" spans="1:3" x14ac:dyDescent="0.2">
      <c r="A313" s="8" t="str">
        <f t="shared" si="4"/>
        <v>(29-1065) Pediatricians, General</v>
      </c>
      <c r="B313" s="19" t="s">
        <v>2046</v>
      </c>
      <c r="C313" s="19" t="s">
        <v>2047</v>
      </c>
    </row>
    <row r="314" spans="1:3" x14ac:dyDescent="0.2">
      <c r="A314" s="8" t="str">
        <f t="shared" si="4"/>
        <v>(29-1066) Psychiatrists</v>
      </c>
      <c r="B314" s="19" t="s">
        <v>2048</v>
      </c>
      <c r="C314" s="19" t="s">
        <v>2049</v>
      </c>
    </row>
    <row r="315" spans="1:3" x14ac:dyDescent="0.2">
      <c r="A315" s="8" t="str">
        <f t="shared" si="4"/>
        <v>(29-1067) Surgeons</v>
      </c>
      <c r="B315" s="19" t="s">
        <v>2050</v>
      </c>
      <c r="C315" s="19" t="s">
        <v>2051</v>
      </c>
    </row>
    <row r="316" spans="1:3" x14ac:dyDescent="0.2">
      <c r="A316" s="8" t="str">
        <f t="shared" si="4"/>
        <v>(29-1069) Physicians and Surgeons, All Other</v>
      </c>
      <c r="B316" s="19" t="s">
        <v>2052</v>
      </c>
      <c r="C316" s="19" t="s">
        <v>2053</v>
      </c>
    </row>
    <row r="317" spans="1:3" x14ac:dyDescent="0.2">
      <c r="A317" s="8" t="str">
        <f t="shared" si="4"/>
        <v>(29-1071) Physician Assistants</v>
      </c>
      <c r="B317" s="19" t="s">
        <v>2054</v>
      </c>
      <c r="C317" s="19" t="s">
        <v>2055</v>
      </c>
    </row>
    <row r="318" spans="1:3" x14ac:dyDescent="0.2">
      <c r="A318" s="8" t="str">
        <f t="shared" si="4"/>
        <v>(29-1081) Podiatrists</v>
      </c>
      <c r="B318" s="19" t="s">
        <v>2056</v>
      </c>
      <c r="C318" s="19" t="s">
        <v>2057</v>
      </c>
    </row>
    <row r="319" spans="1:3" x14ac:dyDescent="0.2">
      <c r="A319" s="8" t="str">
        <f t="shared" si="4"/>
        <v>(29-1122) Occupational Therapists</v>
      </c>
      <c r="B319" s="19" t="s">
        <v>2058</v>
      </c>
      <c r="C319" s="19" t="s">
        <v>2059</v>
      </c>
    </row>
    <row r="320" spans="1:3" x14ac:dyDescent="0.2">
      <c r="A320" s="8" t="str">
        <f t="shared" si="4"/>
        <v>(29-1123) Physical Therapists</v>
      </c>
      <c r="B320" s="19" t="s">
        <v>2060</v>
      </c>
      <c r="C320" s="19" t="s">
        <v>2061</v>
      </c>
    </row>
    <row r="321" spans="1:3" x14ac:dyDescent="0.2">
      <c r="A321" s="8" t="str">
        <f t="shared" si="4"/>
        <v>(29-1124) Radiation Therapists</v>
      </c>
      <c r="B321" s="19" t="s">
        <v>2062</v>
      </c>
      <c r="C321" s="19" t="s">
        <v>2063</v>
      </c>
    </row>
    <row r="322" spans="1:3" x14ac:dyDescent="0.2">
      <c r="A322" s="8" t="str">
        <f t="shared" si="4"/>
        <v>(29-1125) Recreational Therapists</v>
      </c>
      <c r="B322" s="19" t="s">
        <v>2064</v>
      </c>
      <c r="C322" s="19" t="s">
        <v>2065</v>
      </c>
    </row>
    <row r="323" spans="1:3" x14ac:dyDescent="0.2">
      <c r="A323" s="8" t="str">
        <f t="shared" si="4"/>
        <v>(29-1126) Respiratory Therapists</v>
      </c>
      <c r="B323" s="19" t="s">
        <v>2066</v>
      </c>
      <c r="C323" s="19" t="s">
        <v>2067</v>
      </c>
    </row>
    <row r="324" spans="1:3" x14ac:dyDescent="0.2">
      <c r="A324" s="8" t="str">
        <f t="shared" ref="A324:A387" si="5">CONCATENATE("(",B324,") ",C324)</f>
        <v>(29-1127) Speech-language Pathologists</v>
      </c>
      <c r="B324" s="19" t="s">
        <v>2068</v>
      </c>
      <c r="C324" s="19" t="s">
        <v>2069</v>
      </c>
    </row>
    <row r="325" spans="1:3" x14ac:dyDescent="0.2">
      <c r="A325" s="8" t="str">
        <f t="shared" si="5"/>
        <v>(29-1128) Exercise Physiologists</v>
      </c>
      <c r="B325" s="19" t="s">
        <v>2070</v>
      </c>
      <c r="C325" s="19" t="s">
        <v>2071</v>
      </c>
    </row>
    <row r="326" spans="1:3" x14ac:dyDescent="0.2">
      <c r="A326" s="8" t="str">
        <f t="shared" si="5"/>
        <v>(29-1129) Therapists, All Other</v>
      </c>
      <c r="B326" s="19" t="s">
        <v>2072</v>
      </c>
      <c r="C326" s="19" t="s">
        <v>2073</v>
      </c>
    </row>
    <row r="327" spans="1:3" x14ac:dyDescent="0.2">
      <c r="A327" s="8" t="str">
        <f t="shared" si="5"/>
        <v>(29-1131) Veterinarians</v>
      </c>
      <c r="B327" s="19" t="s">
        <v>2074</v>
      </c>
      <c r="C327" s="19" t="s">
        <v>2075</v>
      </c>
    </row>
    <row r="328" spans="1:3" x14ac:dyDescent="0.2">
      <c r="A328" s="8" t="str">
        <f t="shared" si="5"/>
        <v>(29-1141) Registered Nurses</v>
      </c>
      <c r="B328" s="19" t="s">
        <v>2076</v>
      </c>
      <c r="C328" s="19" t="s">
        <v>2077</v>
      </c>
    </row>
    <row r="329" spans="1:3" x14ac:dyDescent="0.2">
      <c r="A329" s="8" t="str">
        <f t="shared" si="5"/>
        <v>(29-1151) Nurse Anesthetists</v>
      </c>
      <c r="B329" s="19" t="s">
        <v>2078</v>
      </c>
      <c r="C329" s="19" t="s">
        <v>2079</v>
      </c>
    </row>
    <row r="330" spans="1:3" x14ac:dyDescent="0.2">
      <c r="A330" s="8" t="str">
        <f t="shared" si="5"/>
        <v>(29-1161) Nurse Midwives</v>
      </c>
      <c r="B330" s="19" t="s">
        <v>2080</v>
      </c>
      <c r="C330" s="19" t="s">
        <v>2081</v>
      </c>
    </row>
    <row r="331" spans="1:3" x14ac:dyDescent="0.2">
      <c r="A331" s="8" t="str">
        <f t="shared" si="5"/>
        <v>(29-1171) Nurse Practitioners</v>
      </c>
      <c r="B331" s="19" t="s">
        <v>2082</v>
      </c>
      <c r="C331" s="19" t="s">
        <v>2083</v>
      </c>
    </row>
    <row r="332" spans="1:3" x14ac:dyDescent="0.2">
      <c r="A332" s="8" t="str">
        <f t="shared" si="5"/>
        <v>(29-1181) Audiologists</v>
      </c>
      <c r="B332" s="19" t="s">
        <v>2084</v>
      </c>
      <c r="C332" s="19" t="s">
        <v>2085</v>
      </c>
    </row>
    <row r="333" spans="1:3" x14ac:dyDescent="0.2">
      <c r="A333" s="8" t="str">
        <f t="shared" si="5"/>
        <v>(29-1199) Health Diagnosing and Treating Practitioners, All Other</v>
      </c>
      <c r="B333" s="19" t="s">
        <v>2086</v>
      </c>
      <c r="C333" s="19" t="s">
        <v>2087</v>
      </c>
    </row>
    <row r="334" spans="1:3" x14ac:dyDescent="0.2">
      <c r="A334" s="8" t="str">
        <f t="shared" si="5"/>
        <v>(29-2011) Medical and Clinical Laboratory Technologists</v>
      </c>
      <c r="B334" s="19" t="s">
        <v>2088</v>
      </c>
      <c r="C334" s="19" t="s">
        <v>2089</v>
      </c>
    </row>
    <row r="335" spans="1:3" x14ac:dyDescent="0.2">
      <c r="A335" s="8" t="str">
        <f t="shared" si="5"/>
        <v>(29-2012) Medical and Clinical Laboratory Technicians</v>
      </c>
      <c r="B335" s="19" t="s">
        <v>2090</v>
      </c>
      <c r="C335" s="19" t="s">
        <v>2091</v>
      </c>
    </row>
    <row r="336" spans="1:3" x14ac:dyDescent="0.2">
      <c r="A336" s="8" t="str">
        <f t="shared" si="5"/>
        <v>(29-2021) Dental Hygienists</v>
      </c>
      <c r="B336" s="19" t="s">
        <v>2092</v>
      </c>
      <c r="C336" s="19" t="s">
        <v>2093</v>
      </c>
    </row>
    <row r="337" spans="1:3" x14ac:dyDescent="0.2">
      <c r="A337" s="8" t="str">
        <f t="shared" si="5"/>
        <v>(29-2031) Cardiovascular Technologists and Technicians</v>
      </c>
      <c r="B337" s="19" t="s">
        <v>2094</v>
      </c>
      <c r="C337" s="19" t="s">
        <v>2095</v>
      </c>
    </row>
    <row r="338" spans="1:3" x14ac:dyDescent="0.2">
      <c r="A338" s="8" t="str">
        <f t="shared" si="5"/>
        <v>(29-2032) Diagnostic Medical Sonographers</v>
      </c>
      <c r="B338" s="19" t="s">
        <v>2096</v>
      </c>
      <c r="C338" s="19" t="s">
        <v>2097</v>
      </c>
    </row>
    <row r="339" spans="1:3" x14ac:dyDescent="0.2">
      <c r="A339" s="8" t="str">
        <f t="shared" si="5"/>
        <v>(29-2033) Nuclear Medicine Technologists</v>
      </c>
      <c r="B339" s="19" t="s">
        <v>2098</v>
      </c>
      <c r="C339" s="19" t="s">
        <v>2099</v>
      </c>
    </row>
    <row r="340" spans="1:3" x14ac:dyDescent="0.2">
      <c r="A340" s="8" t="str">
        <f t="shared" si="5"/>
        <v>(29-2034) Radiologic Technologists</v>
      </c>
      <c r="B340" s="19" t="s">
        <v>2100</v>
      </c>
      <c r="C340" s="19" t="s">
        <v>2101</v>
      </c>
    </row>
    <row r="341" spans="1:3" x14ac:dyDescent="0.2">
      <c r="A341" s="8" t="str">
        <f t="shared" si="5"/>
        <v>(29-2035 ) Magnetic Resonance Imaging Technologists</v>
      </c>
      <c r="B341" s="19" t="s">
        <v>2102</v>
      </c>
      <c r="C341" s="19" t="s">
        <v>2103</v>
      </c>
    </row>
    <row r="342" spans="1:3" x14ac:dyDescent="0.2">
      <c r="A342" s="8" t="str">
        <f t="shared" si="5"/>
        <v>(29-2041) Emergency Medical Technicians and Paramedics</v>
      </c>
      <c r="B342" s="19" t="s">
        <v>2104</v>
      </c>
      <c r="C342" s="19" t="s">
        <v>2105</v>
      </c>
    </row>
    <row r="343" spans="1:3" x14ac:dyDescent="0.2">
      <c r="A343" s="8" t="str">
        <f t="shared" si="5"/>
        <v>(29-2051) Dietetic Technicians</v>
      </c>
      <c r="B343" s="19" t="s">
        <v>2106</v>
      </c>
      <c r="C343" s="19" t="s">
        <v>2107</v>
      </c>
    </row>
    <row r="344" spans="1:3" x14ac:dyDescent="0.2">
      <c r="A344" s="8" t="str">
        <f t="shared" si="5"/>
        <v>(29-2052) Pharmacy Technicians</v>
      </c>
      <c r="B344" s="19" t="s">
        <v>2108</v>
      </c>
      <c r="C344" s="19" t="s">
        <v>165</v>
      </c>
    </row>
    <row r="345" spans="1:3" x14ac:dyDescent="0.2">
      <c r="A345" s="8" t="str">
        <f t="shared" si="5"/>
        <v>(29-2053) Psychiatric Technicians</v>
      </c>
      <c r="B345" s="19" t="s">
        <v>2109</v>
      </c>
      <c r="C345" s="19" t="s">
        <v>2110</v>
      </c>
    </row>
    <row r="346" spans="1:3" x14ac:dyDescent="0.2">
      <c r="A346" s="8" t="str">
        <f t="shared" si="5"/>
        <v>(29-2054) Respiratory Therapy Technicians</v>
      </c>
      <c r="B346" s="19" t="s">
        <v>2111</v>
      </c>
      <c r="C346" s="19" t="s">
        <v>2112</v>
      </c>
    </row>
    <row r="347" spans="1:3" x14ac:dyDescent="0.2">
      <c r="A347" s="8" t="str">
        <f t="shared" si="5"/>
        <v>(29-2055) Surgical Technologists</v>
      </c>
      <c r="B347" s="19" t="s">
        <v>2113</v>
      </c>
      <c r="C347" s="19" t="s">
        <v>2114</v>
      </c>
    </row>
    <row r="348" spans="1:3" x14ac:dyDescent="0.2">
      <c r="A348" s="8" t="str">
        <f t="shared" si="5"/>
        <v>(29-2056) Veterinary Technologists and Technicians</v>
      </c>
      <c r="B348" s="19" t="s">
        <v>2115</v>
      </c>
      <c r="C348" s="19" t="s">
        <v>2116</v>
      </c>
    </row>
    <row r="349" spans="1:3" x14ac:dyDescent="0.2">
      <c r="A349" s="8" t="str">
        <f t="shared" si="5"/>
        <v>(29-2057) Ophthalmic Medical Technicians</v>
      </c>
      <c r="B349" s="19" t="s">
        <v>2117</v>
      </c>
      <c r="C349" s="19" t="s">
        <v>2118</v>
      </c>
    </row>
    <row r="350" spans="1:3" x14ac:dyDescent="0.2">
      <c r="A350" s="8" t="str">
        <f t="shared" si="5"/>
        <v>(29-2061) Licensed Practical and Licensed Vocational Nurses</v>
      </c>
      <c r="B350" s="19" t="s">
        <v>2119</v>
      </c>
      <c r="C350" s="19" t="s">
        <v>2120</v>
      </c>
    </row>
    <row r="351" spans="1:3" x14ac:dyDescent="0.2">
      <c r="A351" s="8" t="str">
        <f t="shared" si="5"/>
        <v>(29-2071) Medical Records and Health Information Technicians</v>
      </c>
      <c r="B351" s="19" t="s">
        <v>2121</v>
      </c>
      <c r="C351" s="19" t="s">
        <v>2122</v>
      </c>
    </row>
    <row r="352" spans="1:3" x14ac:dyDescent="0.2">
      <c r="A352" s="8" t="str">
        <f t="shared" si="5"/>
        <v>(29-2081) Opticians, Dispensing</v>
      </c>
      <c r="B352" s="19" t="s">
        <v>2123</v>
      </c>
      <c r="C352" s="19" t="s">
        <v>2124</v>
      </c>
    </row>
    <row r="353" spans="1:3" x14ac:dyDescent="0.2">
      <c r="A353" s="8" t="str">
        <f t="shared" si="5"/>
        <v>(29-2091) Orthotists and Prosthetists</v>
      </c>
      <c r="B353" s="19" t="s">
        <v>2125</v>
      </c>
      <c r="C353" s="19" t="s">
        <v>2126</v>
      </c>
    </row>
    <row r="354" spans="1:3" x14ac:dyDescent="0.2">
      <c r="A354" s="8" t="str">
        <f t="shared" si="5"/>
        <v>(29-2092) Hearing Aid Specialists</v>
      </c>
      <c r="B354" s="19" t="s">
        <v>2127</v>
      </c>
      <c r="C354" s="19" t="s">
        <v>2128</v>
      </c>
    </row>
    <row r="355" spans="1:3" x14ac:dyDescent="0.2">
      <c r="A355" s="8" t="str">
        <f t="shared" si="5"/>
        <v>(29-2099) Health Technologists and Technicians, All Other</v>
      </c>
      <c r="B355" s="19" t="s">
        <v>2129</v>
      </c>
      <c r="C355" s="19" t="s">
        <v>2130</v>
      </c>
    </row>
    <row r="356" spans="1:3" x14ac:dyDescent="0.2">
      <c r="A356" s="8" t="str">
        <f t="shared" si="5"/>
        <v>(29-9011) Occupational Health and Safety Specialists</v>
      </c>
      <c r="B356" s="19" t="s">
        <v>2131</v>
      </c>
      <c r="C356" s="19" t="s">
        <v>2132</v>
      </c>
    </row>
    <row r="357" spans="1:3" x14ac:dyDescent="0.2">
      <c r="A357" s="8" t="str">
        <f t="shared" si="5"/>
        <v>(29-9012) Occupational Health and Safety Technicians</v>
      </c>
      <c r="B357" s="19" t="s">
        <v>2133</v>
      </c>
      <c r="C357" s="19" t="s">
        <v>2134</v>
      </c>
    </row>
    <row r="358" spans="1:3" x14ac:dyDescent="0.2">
      <c r="A358" s="8" t="str">
        <f t="shared" si="5"/>
        <v>(29-9091) Athletic Trainers</v>
      </c>
      <c r="B358" s="19" t="s">
        <v>2135</v>
      </c>
      <c r="C358" s="19" t="s">
        <v>2136</v>
      </c>
    </row>
    <row r="359" spans="1:3" x14ac:dyDescent="0.2">
      <c r="A359" s="8" t="str">
        <f t="shared" si="5"/>
        <v>(29-9092) Genetic Counselors</v>
      </c>
      <c r="B359" s="19" t="s">
        <v>2137</v>
      </c>
      <c r="C359" s="19" t="s">
        <v>2138</v>
      </c>
    </row>
    <row r="360" spans="1:3" x14ac:dyDescent="0.2">
      <c r="A360" s="8" t="str">
        <f t="shared" si="5"/>
        <v>(29-9099) Healthcare Practitioners and Technical Workers, All Other</v>
      </c>
      <c r="B360" s="19" t="s">
        <v>2139</v>
      </c>
      <c r="C360" s="19" t="s">
        <v>2140</v>
      </c>
    </row>
    <row r="361" spans="1:3" x14ac:dyDescent="0.2">
      <c r="A361" s="8" t="str">
        <f t="shared" si="5"/>
        <v>(31-1011) Home Health Aides</v>
      </c>
      <c r="B361" s="19" t="s">
        <v>2141</v>
      </c>
      <c r="C361" s="19" t="s">
        <v>2142</v>
      </c>
    </row>
    <row r="362" spans="1:3" x14ac:dyDescent="0.2">
      <c r="A362" s="8" t="str">
        <f t="shared" si="5"/>
        <v>(31-1013) Psychiatric Aides</v>
      </c>
      <c r="B362" s="19" t="s">
        <v>2143</v>
      </c>
      <c r="C362" s="19" t="s">
        <v>2144</v>
      </c>
    </row>
    <row r="363" spans="1:3" x14ac:dyDescent="0.2">
      <c r="A363" s="8" t="str">
        <f t="shared" si="5"/>
        <v>(31-1014) Nursing Assistants</v>
      </c>
      <c r="B363" s="19" t="s">
        <v>2145</v>
      </c>
      <c r="C363" s="19" t="s">
        <v>2146</v>
      </c>
    </row>
    <row r="364" spans="1:3" x14ac:dyDescent="0.2">
      <c r="A364" s="8" t="str">
        <f t="shared" si="5"/>
        <v>(31-1015) Orderlies</v>
      </c>
      <c r="B364" s="19" t="s">
        <v>2147</v>
      </c>
      <c r="C364" s="19" t="s">
        <v>2148</v>
      </c>
    </row>
    <row r="365" spans="1:3" x14ac:dyDescent="0.2">
      <c r="A365" s="8" t="str">
        <f t="shared" si="5"/>
        <v>(31-2011) Occupational Therapy Assistants</v>
      </c>
      <c r="B365" s="19" t="s">
        <v>2149</v>
      </c>
      <c r="C365" s="19" t="s">
        <v>2150</v>
      </c>
    </row>
    <row r="366" spans="1:3" x14ac:dyDescent="0.2">
      <c r="A366" s="8" t="str">
        <f t="shared" si="5"/>
        <v>(31-2012) Occupational Therapy Aides</v>
      </c>
      <c r="B366" s="19" t="s">
        <v>2151</v>
      </c>
      <c r="C366" s="19" t="s">
        <v>2152</v>
      </c>
    </row>
    <row r="367" spans="1:3" x14ac:dyDescent="0.2">
      <c r="A367" s="8" t="str">
        <f t="shared" si="5"/>
        <v>(31-2021) Physical Therapist Assistants</v>
      </c>
      <c r="B367" s="19" t="s">
        <v>2153</v>
      </c>
      <c r="C367" s="19" t="s">
        <v>2154</v>
      </c>
    </row>
    <row r="368" spans="1:3" x14ac:dyDescent="0.2">
      <c r="A368" s="8" t="str">
        <f t="shared" si="5"/>
        <v>(31-2022) Physical Therapist Aides</v>
      </c>
      <c r="B368" s="19" t="s">
        <v>2155</v>
      </c>
      <c r="C368" s="19" t="s">
        <v>2156</v>
      </c>
    </row>
    <row r="369" spans="1:3" x14ac:dyDescent="0.2">
      <c r="A369" s="8" t="str">
        <f t="shared" si="5"/>
        <v>(31-9011) Massage Therapists</v>
      </c>
      <c r="B369" s="19" t="s">
        <v>2157</v>
      </c>
      <c r="C369" s="19" t="s">
        <v>2158</v>
      </c>
    </row>
    <row r="370" spans="1:3" x14ac:dyDescent="0.2">
      <c r="A370" s="8" t="str">
        <f t="shared" si="5"/>
        <v>(31-9091) Dental Assistants</v>
      </c>
      <c r="B370" s="19" t="s">
        <v>2159</v>
      </c>
      <c r="C370" s="19" t="s">
        <v>2160</v>
      </c>
    </row>
    <row r="371" spans="1:3" x14ac:dyDescent="0.2">
      <c r="A371" s="8" t="str">
        <f t="shared" si="5"/>
        <v>(31-9092) Medical Assistants</v>
      </c>
      <c r="B371" s="19" t="s">
        <v>2161</v>
      </c>
      <c r="C371" s="19" t="s">
        <v>2162</v>
      </c>
    </row>
    <row r="372" spans="1:3" x14ac:dyDescent="0.2">
      <c r="A372" s="8" t="str">
        <f t="shared" si="5"/>
        <v>(31-9093) Medical Equipment Preparers</v>
      </c>
      <c r="B372" s="19" t="s">
        <v>2163</v>
      </c>
      <c r="C372" s="19" t="s">
        <v>2164</v>
      </c>
    </row>
    <row r="373" spans="1:3" x14ac:dyDescent="0.2">
      <c r="A373" s="8" t="str">
        <f t="shared" si="5"/>
        <v>(31-9094) Medical Transcriptionists</v>
      </c>
      <c r="B373" s="19" t="s">
        <v>2165</v>
      </c>
      <c r="C373" s="19" t="s">
        <v>2166</v>
      </c>
    </row>
    <row r="374" spans="1:3" x14ac:dyDescent="0.2">
      <c r="A374" s="8" t="str">
        <f t="shared" si="5"/>
        <v>(31-9095) Pharmacy Aides</v>
      </c>
      <c r="B374" s="19" t="s">
        <v>2167</v>
      </c>
      <c r="C374" s="19" t="s">
        <v>2168</v>
      </c>
    </row>
    <row r="375" spans="1:3" x14ac:dyDescent="0.2">
      <c r="A375" s="8" t="str">
        <f t="shared" si="5"/>
        <v>(31-9096) Veterinary Assistants and Laboratory Animal Caretakers</v>
      </c>
      <c r="B375" s="19" t="s">
        <v>2169</v>
      </c>
      <c r="C375" s="19" t="s">
        <v>2170</v>
      </c>
    </row>
    <row r="376" spans="1:3" x14ac:dyDescent="0.2">
      <c r="A376" s="8" t="str">
        <f t="shared" si="5"/>
        <v>(31-9097) Phlebotomists</v>
      </c>
      <c r="B376" s="19" t="s">
        <v>2171</v>
      </c>
      <c r="C376" s="19" t="s">
        <v>2172</v>
      </c>
    </row>
    <row r="377" spans="1:3" x14ac:dyDescent="0.2">
      <c r="A377" s="8" t="str">
        <f t="shared" si="5"/>
        <v>(31-9099) Healthcare Support Workers, All Other</v>
      </c>
      <c r="B377" s="19" t="s">
        <v>2173</v>
      </c>
      <c r="C377" s="19" t="s">
        <v>2174</v>
      </c>
    </row>
    <row r="378" spans="1:3" x14ac:dyDescent="0.2">
      <c r="A378" s="8" t="str">
        <f t="shared" si="5"/>
        <v>(33-1011) First-Line Supervisors of Correctional Officers</v>
      </c>
      <c r="B378" s="19" t="s">
        <v>2175</v>
      </c>
      <c r="C378" s="19" t="s">
        <v>2176</v>
      </c>
    </row>
    <row r="379" spans="1:3" x14ac:dyDescent="0.2">
      <c r="A379" s="8" t="str">
        <f t="shared" si="5"/>
        <v>(33-1012) First-Line Supervisors of Police and Detectives</v>
      </c>
      <c r="B379" s="19" t="s">
        <v>2177</v>
      </c>
      <c r="C379" s="19" t="s">
        <v>2178</v>
      </c>
    </row>
    <row r="380" spans="1:3" x14ac:dyDescent="0.2">
      <c r="A380" s="8" t="str">
        <f t="shared" si="5"/>
        <v>(33-1021) First-Line Supervisors of Fire Fighting and Prevention Workers</v>
      </c>
      <c r="B380" s="19" t="s">
        <v>2179</v>
      </c>
      <c r="C380" s="19" t="s">
        <v>2180</v>
      </c>
    </row>
    <row r="381" spans="1:3" x14ac:dyDescent="0.2">
      <c r="A381" s="8" t="str">
        <f t="shared" si="5"/>
        <v>(33-1099) First-Line Supervisors of Protective Service Workers, All Other</v>
      </c>
      <c r="B381" s="19" t="s">
        <v>2181</v>
      </c>
      <c r="C381" s="19" t="s">
        <v>2182</v>
      </c>
    </row>
    <row r="382" spans="1:3" x14ac:dyDescent="0.2">
      <c r="A382" s="8" t="str">
        <f t="shared" si="5"/>
        <v>(33-2011) Firefighters</v>
      </c>
      <c r="B382" s="19" t="s">
        <v>2183</v>
      </c>
      <c r="C382" s="19" t="s">
        <v>2184</v>
      </c>
    </row>
    <row r="383" spans="1:3" x14ac:dyDescent="0.2">
      <c r="A383" s="8" t="str">
        <f t="shared" si="5"/>
        <v>(33-2021) Fire Inspectors and Investigators</v>
      </c>
      <c r="B383" s="19" t="s">
        <v>2185</v>
      </c>
      <c r="C383" s="19" t="s">
        <v>2186</v>
      </c>
    </row>
    <row r="384" spans="1:3" x14ac:dyDescent="0.2">
      <c r="A384" s="8" t="str">
        <f t="shared" si="5"/>
        <v>(33-2022) Forest Fire Inspectors and Prevention Specialists</v>
      </c>
      <c r="B384" s="19" t="s">
        <v>2187</v>
      </c>
      <c r="C384" s="19" t="s">
        <v>2188</v>
      </c>
    </row>
    <row r="385" spans="1:3" x14ac:dyDescent="0.2">
      <c r="A385" s="8" t="str">
        <f t="shared" si="5"/>
        <v>(33-3011) Bailiffs</v>
      </c>
      <c r="B385" s="19" t="s">
        <v>2189</v>
      </c>
      <c r="C385" s="19" t="s">
        <v>2190</v>
      </c>
    </row>
    <row r="386" spans="1:3" x14ac:dyDescent="0.2">
      <c r="A386" s="8" t="str">
        <f t="shared" si="5"/>
        <v>(33-3012) Correctional Officers and Jailers</v>
      </c>
      <c r="B386" s="19" t="s">
        <v>2191</v>
      </c>
      <c r="C386" s="19" t="s">
        <v>2192</v>
      </c>
    </row>
    <row r="387" spans="1:3" x14ac:dyDescent="0.2">
      <c r="A387" s="8" t="str">
        <f t="shared" si="5"/>
        <v>(33-3021) Detectives and Criminal Investigators</v>
      </c>
      <c r="B387" s="19" t="s">
        <v>2193</v>
      </c>
      <c r="C387" s="19" t="s">
        <v>2194</v>
      </c>
    </row>
    <row r="388" spans="1:3" x14ac:dyDescent="0.2">
      <c r="A388" s="8" t="str">
        <f t="shared" ref="A388:A451" si="6">CONCATENATE("(",B388,") ",C388)</f>
        <v>(33-3031) Fish and Game Wardens</v>
      </c>
      <c r="B388" s="19" t="s">
        <v>2195</v>
      </c>
      <c r="C388" s="19" t="s">
        <v>2196</v>
      </c>
    </row>
    <row r="389" spans="1:3" x14ac:dyDescent="0.2">
      <c r="A389" s="8" t="str">
        <f t="shared" si="6"/>
        <v>(33-3041) Parking Enforcement Workers</v>
      </c>
      <c r="B389" s="19" t="s">
        <v>2197</v>
      </c>
      <c r="C389" s="19" t="s">
        <v>2198</v>
      </c>
    </row>
    <row r="390" spans="1:3" x14ac:dyDescent="0.2">
      <c r="A390" s="8" t="str">
        <f t="shared" si="6"/>
        <v>(33-3051) Police and Sheriff's Patrol Officers</v>
      </c>
      <c r="B390" s="19" t="s">
        <v>2199</v>
      </c>
      <c r="C390" s="19" t="s">
        <v>2200</v>
      </c>
    </row>
    <row r="391" spans="1:3" x14ac:dyDescent="0.2">
      <c r="A391" s="8" t="str">
        <f t="shared" si="6"/>
        <v>(33-3052) Transit and Railroad Police</v>
      </c>
      <c r="B391" s="19" t="s">
        <v>2201</v>
      </c>
      <c r="C391" s="19" t="s">
        <v>2202</v>
      </c>
    </row>
    <row r="392" spans="1:3" x14ac:dyDescent="0.2">
      <c r="A392" s="8" t="str">
        <f t="shared" si="6"/>
        <v>(33-9011) Animal Control Workers</v>
      </c>
      <c r="B392" s="19" t="s">
        <v>2203</v>
      </c>
      <c r="C392" s="19" t="s">
        <v>2204</v>
      </c>
    </row>
    <row r="393" spans="1:3" x14ac:dyDescent="0.2">
      <c r="A393" s="8" t="str">
        <f t="shared" si="6"/>
        <v>(33-9021) Private Detectives and Investigators</v>
      </c>
      <c r="B393" s="19" t="s">
        <v>2205</v>
      </c>
      <c r="C393" s="19" t="s">
        <v>2206</v>
      </c>
    </row>
    <row r="394" spans="1:3" x14ac:dyDescent="0.2">
      <c r="A394" s="8" t="str">
        <f t="shared" si="6"/>
        <v>(33-9031) Gaming Surveillance Officers and Gaming Investigators</v>
      </c>
      <c r="B394" s="19" t="s">
        <v>2207</v>
      </c>
      <c r="C394" s="19" t="s">
        <v>2208</v>
      </c>
    </row>
    <row r="395" spans="1:3" x14ac:dyDescent="0.2">
      <c r="A395" s="8" t="str">
        <f t="shared" si="6"/>
        <v>(33-9032) Security Guards</v>
      </c>
      <c r="B395" s="19" t="s">
        <v>2209</v>
      </c>
      <c r="C395" s="19" t="s">
        <v>2210</v>
      </c>
    </row>
    <row r="396" spans="1:3" x14ac:dyDescent="0.2">
      <c r="A396" s="8" t="str">
        <f t="shared" si="6"/>
        <v>(33-9091) Crossing Guards</v>
      </c>
      <c r="B396" s="19" t="s">
        <v>2211</v>
      </c>
      <c r="C396" s="19" t="s">
        <v>2212</v>
      </c>
    </row>
    <row r="397" spans="1:3" x14ac:dyDescent="0.2">
      <c r="A397" s="8" t="str">
        <f t="shared" si="6"/>
        <v>(33-9092) Lifeguards, Ski Patrol, and Other Recreational Protective Service Workers</v>
      </c>
      <c r="B397" s="19" t="s">
        <v>2213</v>
      </c>
      <c r="C397" s="19" t="s">
        <v>2214</v>
      </c>
    </row>
    <row r="398" spans="1:3" x14ac:dyDescent="0.2">
      <c r="A398" s="8" t="str">
        <f t="shared" si="6"/>
        <v>(33-9093) Transportation Security Screeners</v>
      </c>
      <c r="B398" s="19" t="s">
        <v>2215</v>
      </c>
      <c r="C398" s="19" t="s">
        <v>2216</v>
      </c>
    </row>
    <row r="399" spans="1:3" x14ac:dyDescent="0.2">
      <c r="A399" s="8" t="str">
        <f t="shared" si="6"/>
        <v>(33-9093 ) Transportation Security Screeners</v>
      </c>
      <c r="B399" s="19" t="s">
        <v>2217</v>
      </c>
      <c r="C399" s="19" t="s">
        <v>2216</v>
      </c>
    </row>
    <row r="400" spans="1:3" x14ac:dyDescent="0.2">
      <c r="A400" s="8" t="str">
        <f t="shared" si="6"/>
        <v>(33-9099) Protective Service Workers, All Other</v>
      </c>
      <c r="B400" s="19" t="s">
        <v>2218</v>
      </c>
      <c r="C400" s="19" t="s">
        <v>2219</v>
      </c>
    </row>
    <row r="401" spans="1:3" x14ac:dyDescent="0.2">
      <c r="A401" s="8" t="str">
        <f t="shared" si="6"/>
        <v>(35-1011) Chefs and Head Cooks</v>
      </c>
      <c r="B401" s="19" t="s">
        <v>2220</v>
      </c>
      <c r="C401" s="19" t="s">
        <v>2221</v>
      </c>
    </row>
    <row r="402" spans="1:3" x14ac:dyDescent="0.2">
      <c r="A402" s="8" t="str">
        <f t="shared" si="6"/>
        <v>(35-1012) First-Line Supervisors of Food Preparation and Serving Workers</v>
      </c>
      <c r="B402" s="19" t="s">
        <v>2222</v>
      </c>
      <c r="C402" s="19" t="s">
        <v>2223</v>
      </c>
    </row>
    <row r="403" spans="1:3" x14ac:dyDescent="0.2">
      <c r="A403" s="8" t="str">
        <f t="shared" si="6"/>
        <v>(35-2011) Cooks, Fast Food</v>
      </c>
      <c r="B403" s="19" t="s">
        <v>2224</v>
      </c>
      <c r="C403" s="19" t="s">
        <v>2225</v>
      </c>
    </row>
    <row r="404" spans="1:3" x14ac:dyDescent="0.2">
      <c r="A404" s="8" t="str">
        <f t="shared" si="6"/>
        <v>(35-2012) Cooks, Institution and Cafeteria</v>
      </c>
      <c r="B404" s="19" t="s">
        <v>2226</v>
      </c>
      <c r="C404" s="19" t="s">
        <v>2227</v>
      </c>
    </row>
    <row r="405" spans="1:3" x14ac:dyDescent="0.2">
      <c r="A405" s="8" t="str">
        <f t="shared" si="6"/>
        <v>(35-2013) Cooks, Private Household</v>
      </c>
      <c r="B405" s="19" t="s">
        <v>2228</v>
      </c>
      <c r="C405" s="19" t="s">
        <v>2229</v>
      </c>
    </row>
    <row r="406" spans="1:3" x14ac:dyDescent="0.2">
      <c r="A406" s="8" t="str">
        <f t="shared" si="6"/>
        <v>(35-2014) Cooks, Restaurant</v>
      </c>
      <c r="B406" s="19" t="s">
        <v>2230</v>
      </c>
      <c r="C406" s="19" t="s">
        <v>2231</v>
      </c>
    </row>
    <row r="407" spans="1:3" x14ac:dyDescent="0.2">
      <c r="A407" s="8" t="str">
        <f t="shared" si="6"/>
        <v>(35-2015) Cooks, Short Order</v>
      </c>
      <c r="B407" s="19" t="s">
        <v>2232</v>
      </c>
      <c r="C407" s="19" t="s">
        <v>2233</v>
      </c>
    </row>
    <row r="408" spans="1:3" x14ac:dyDescent="0.2">
      <c r="A408" s="8" t="str">
        <f t="shared" si="6"/>
        <v>(35-2019) Cooks, All Other</v>
      </c>
      <c r="B408" s="19" t="s">
        <v>2234</v>
      </c>
      <c r="C408" s="19" t="s">
        <v>2235</v>
      </c>
    </row>
    <row r="409" spans="1:3" x14ac:dyDescent="0.2">
      <c r="A409" s="8" t="str">
        <f t="shared" si="6"/>
        <v>(35-2021) Food Preparation Workers</v>
      </c>
      <c r="B409" s="19" t="s">
        <v>2236</v>
      </c>
      <c r="C409" s="19" t="s">
        <v>2237</v>
      </c>
    </row>
    <row r="410" spans="1:3" x14ac:dyDescent="0.2">
      <c r="A410" s="8" t="str">
        <f t="shared" si="6"/>
        <v>(35-3011) Bartenders</v>
      </c>
      <c r="B410" s="19" t="s">
        <v>2238</v>
      </c>
      <c r="C410" s="19" t="s">
        <v>2239</v>
      </c>
    </row>
    <row r="411" spans="1:3" x14ac:dyDescent="0.2">
      <c r="A411" s="8" t="str">
        <f t="shared" si="6"/>
        <v>(35-3021) Combined Food Preparation and Serving Workers, Including Fast Food</v>
      </c>
      <c r="B411" s="19" t="s">
        <v>2240</v>
      </c>
      <c r="C411" s="19" t="s">
        <v>2241</v>
      </c>
    </row>
    <row r="412" spans="1:3" x14ac:dyDescent="0.2">
      <c r="A412" s="8" t="str">
        <f t="shared" si="6"/>
        <v>(35-3022) Counter Attendants, Cafeteria, Food Concession, and Coffee Shop</v>
      </c>
      <c r="B412" s="19" t="s">
        <v>2242</v>
      </c>
      <c r="C412" s="19" t="s">
        <v>2243</v>
      </c>
    </row>
    <row r="413" spans="1:3" x14ac:dyDescent="0.2">
      <c r="A413" s="8" t="str">
        <f t="shared" si="6"/>
        <v>(35-3031) Waiters and Waitresses</v>
      </c>
      <c r="B413" s="19" t="s">
        <v>2244</v>
      </c>
      <c r="C413" s="19" t="s">
        <v>2245</v>
      </c>
    </row>
    <row r="414" spans="1:3" x14ac:dyDescent="0.2">
      <c r="A414" s="8" t="str">
        <f t="shared" si="6"/>
        <v>(35-3041) Food Servers, Nonrestaurant</v>
      </c>
      <c r="B414" s="19" t="s">
        <v>2246</v>
      </c>
      <c r="C414" s="19" t="s">
        <v>2247</v>
      </c>
    </row>
    <row r="415" spans="1:3" x14ac:dyDescent="0.2">
      <c r="A415" s="8" t="str">
        <f t="shared" si="6"/>
        <v>(35-9011) Dining Room and Cafeteria Attendants and Bartender Helpers</v>
      </c>
      <c r="B415" s="19" t="s">
        <v>2248</v>
      </c>
      <c r="C415" s="19" t="s">
        <v>2249</v>
      </c>
    </row>
    <row r="416" spans="1:3" x14ac:dyDescent="0.2">
      <c r="A416" s="8" t="str">
        <f t="shared" si="6"/>
        <v>(35-9021) Dishwashers</v>
      </c>
      <c r="B416" s="19" t="s">
        <v>2250</v>
      </c>
      <c r="C416" s="19" t="s">
        <v>2251</v>
      </c>
    </row>
    <row r="417" spans="1:3" x14ac:dyDescent="0.2">
      <c r="A417" s="8" t="str">
        <f t="shared" si="6"/>
        <v>(35-9031) Hosts and Hostesses, Restaurant, Lounge, and Coffee Shop</v>
      </c>
      <c r="B417" s="19" t="s">
        <v>2252</v>
      </c>
      <c r="C417" s="19" t="s">
        <v>2253</v>
      </c>
    </row>
    <row r="418" spans="1:3" x14ac:dyDescent="0.2">
      <c r="A418" s="8" t="str">
        <f t="shared" si="6"/>
        <v>(35-9099) Food Preparation and Serving Related Workers, All Other</v>
      </c>
      <c r="B418" s="19" t="s">
        <v>2254</v>
      </c>
      <c r="C418" s="19" t="s">
        <v>2255</v>
      </c>
    </row>
    <row r="419" spans="1:3" x14ac:dyDescent="0.2">
      <c r="A419" s="8" t="str">
        <f t="shared" si="6"/>
        <v>(37-1011) First-Line Supervisors of Housekeeping and Janitorial Workers</v>
      </c>
      <c r="B419" s="19" t="s">
        <v>2256</v>
      </c>
      <c r="C419" s="19" t="s">
        <v>2257</v>
      </c>
    </row>
    <row r="420" spans="1:3" ht="24" x14ac:dyDescent="0.2">
      <c r="A420" s="8" t="str">
        <f t="shared" si="6"/>
        <v>(37-1012) First-Line Supervisors of Landscaping, Lawn Service, and Groundskeeping Workers</v>
      </c>
      <c r="B420" s="19" t="s">
        <v>2258</v>
      </c>
      <c r="C420" s="19" t="s">
        <v>2259</v>
      </c>
    </row>
    <row r="421" spans="1:3" x14ac:dyDescent="0.2">
      <c r="A421" s="8" t="str">
        <f t="shared" si="6"/>
        <v>(37-2011) Janitors and Cleaners, Except Maids and Housekeeping Cleaners</v>
      </c>
      <c r="B421" s="19" t="s">
        <v>2260</v>
      </c>
      <c r="C421" s="19" t="s">
        <v>2261</v>
      </c>
    </row>
    <row r="422" spans="1:3" x14ac:dyDescent="0.2">
      <c r="A422" s="8" t="str">
        <f t="shared" si="6"/>
        <v>(37-2012) Maids and Housekeeping Cleaners</v>
      </c>
      <c r="B422" s="19" t="s">
        <v>2262</v>
      </c>
      <c r="C422" s="19" t="s">
        <v>2263</v>
      </c>
    </row>
    <row r="423" spans="1:3" x14ac:dyDescent="0.2">
      <c r="A423" s="8" t="str">
        <f t="shared" si="6"/>
        <v>(37-2019) Building Cleaning Workers, All Other</v>
      </c>
      <c r="B423" s="19" t="s">
        <v>2264</v>
      </c>
      <c r="C423" s="19" t="s">
        <v>2265</v>
      </c>
    </row>
    <row r="424" spans="1:3" x14ac:dyDescent="0.2">
      <c r="A424" s="8" t="str">
        <f t="shared" si="6"/>
        <v>(37-2021) Pest Control Workers</v>
      </c>
      <c r="B424" s="19" t="s">
        <v>2266</v>
      </c>
      <c r="C424" s="19" t="s">
        <v>2267</v>
      </c>
    </row>
    <row r="425" spans="1:3" x14ac:dyDescent="0.2">
      <c r="A425" s="8" t="str">
        <f t="shared" si="6"/>
        <v>(37-3011) Landscaping and Groundskeeping Workers</v>
      </c>
      <c r="B425" s="19" t="s">
        <v>2268</v>
      </c>
      <c r="C425" s="19" t="s">
        <v>2269</v>
      </c>
    </row>
    <row r="426" spans="1:3" x14ac:dyDescent="0.2">
      <c r="A426" s="8" t="str">
        <f t="shared" si="6"/>
        <v>(37-3012) Pesticide Handlers, Sprayers, and Applicators, Vegetation</v>
      </c>
      <c r="B426" s="19" t="s">
        <v>2270</v>
      </c>
      <c r="C426" s="19" t="s">
        <v>2271</v>
      </c>
    </row>
    <row r="427" spans="1:3" x14ac:dyDescent="0.2">
      <c r="A427" s="8" t="str">
        <f t="shared" si="6"/>
        <v>(37-3013) Tree Trimmers and Pruners</v>
      </c>
      <c r="B427" s="19" t="s">
        <v>2272</v>
      </c>
      <c r="C427" s="19" t="s">
        <v>2273</v>
      </c>
    </row>
    <row r="428" spans="1:3" x14ac:dyDescent="0.2">
      <c r="A428" s="8" t="str">
        <f t="shared" si="6"/>
        <v>(37-3019) Grounds Maintenance Workers, All Other</v>
      </c>
      <c r="B428" s="19" t="s">
        <v>2274</v>
      </c>
      <c r="C428" s="19" t="s">
        <v>2275</v>
      </c>
    </row>
    <row r="429" spans="1:3" x14ac:dyDescent="0.2">
      <c r="A429" s="8" t="str">
        <f t="shared" si="6"/>
        <v>(39-1011) Gaming Supervisors</v>
      </c>
      <c r="B429" s="19" t="s">
        <v>2276</v>
      </c>
      <c r="C429" s="19" t="s">
        <v>2277</v>
      </c>
    </row>
    <row r="430" spans="1:3" x14ac:dyDescent="0.2">
      <c r="A430" s="8" t="str">
        <f t="shared" si="6"/>
        <v>(39-1012) Slot Supervisors</v>
      </c>
      <c r="B430" s="19" t="s">
        <v>2278</v>
      </c>
      <c r="C430" s="19" t="s">
        <v>2279</v>
      </c>
    </row>
    <row r="431" spans="1:3" x14ac:dyDescent="0.2">
      <c r="A431" s="8" t="str">
        <f t="shared" si="6"/>
        <v>(39-1021) First-Line Supervisors of Personal Service Workers</v>
      </c>
      <c r="B431" s="19" t="s">
        <v>2280</v>
      </c>
      <c r="C431" s="19" t="s">
        <v>2281</v>
      </c>
    </row>
    <row r="432" spans="1:3" x14ac:dyDescent="0.2">
      <c r="A432" s="8" t="str">
        <f t="shared" si="6"/>
        <v>(39-2011) Animal Trainers</v>
      </c>
      <c r="B432" s="19" t="s">
        <v>2282</v>
      </c>
      <c r="C432" s="19" t="s">
        <v>2283</v>
      </c>
    </row>
    <row r="433" spans="1:3" x14ac:dyDescent="0.2">
      <c r="A433" s="8" t="str">
        <f t="shared" si="6"/>
        <v>(39-2021) Nonfarm Animal Caretakers</v>
      </c>
      <c r="B433" s="19" t="s">
        <v>2284</v>
      </c>
      <c r="C433" s="19" t="s">
        <v>2285</v>
      </c>
    </row>
    <row r="434" spans="1:3" x14ac:dyDescent="0.2">
      <c r="A434" s="8" t="str">
        <f t="shared" si="6"/>
        <v>(39-3011) Gaming Dealers</v>
      </c>
      <c r="B434" s="19" t="s">
        <v>2286</v>
      </c>
      <c r="C434" s="19" t="s">
        <v>2287</v>
      </c>
    </row>
    <row r="435" spans="1:3" x14ac:dyDescent="0.2">
      <c r="A435" s="8" t="str">
        <f t="shared" si="6"/>
        <v>(39-3012) Gaming and Sports Book Writers and Runners</v>
      </c>
      <c r="B435" s="19" t="s">
        <v>2288</v>
      </c>
      <c r="C435" s="19" t="s">
        <v>2289</v>
      </c>
    </row>
    <row r="436" spans="1:3" x14ac:dyDescent="0.2">
      <c r="A436" s="8" t="str">
        <f t="shared" si="6"/>
        <v>(39-3019) Gaming Service Workers, All Other</v>
      </c>
      <c r="B436" s="19" t="s">
        <v>2290</v>
      </c>
      <c r="C436" s="19" t="s">
        <v>2291</v>
      </c>
    </row>
    <row r="437" spans="1:3" x14ac:dyDescent="0.2">
      <c r="A437" s="8" t="str">
        <f t="shared" si="6"/>
        <v>(39-3021) Motion Picture Projectionists</v>
      </c>
      <c r="B437" s="19" t="s">
        <v>2292</v>
      </c>
      <c r="C437" s="19" t="s">
        <v>2293</v>
      </c>
    </row>
    <row r="438" spans="1:3" x14ac:dyDescent="0.2">
      <c r="A438" s="8" t="str">
        <f t="shared" si="6"/>
        <v>(39-3031) Ushers, Lobby Attendants, and Ticket Takers</v>
      </c>
      <c r="B438" s="19" t="s">
        <v>2294</v>
      </c>
      <c r="C438" s="19" t="s">
        <v>2295</v>
      </c>
    </row>
    <row r="439" spans="1:3" x14ac:dyDescent="0.2">
      <c r="A439" s="8" t="str">
        <f t="shared" si="6"/>
        <v>(39-3091) Amusement and Recreation Attendants</v>
      </c>
      <c r="B439" s="19" t="s">
        <v>2296</v>
      </c>
      <c r="C439" s="19" t="s">
        <v>2297</v>
      </c>
    </row>
    <row r="440" spans="1:3" x14ac:dyDescent="0.2">
      <c r="A440" s="8" t="str">
        <f t="shared" si="6"/>
        <v>(39-3092) Costume Attendants</v>
      </c>
      <c r="B440" s="19" t="s">
        <v>2298</v>
      </c>
      <c r="C440" s="19" t="s">
        <v>2299</v>
      </c>
    </row>
    <row r="441" spans="1:3" x14ac:dyDescent="0.2">
      <c r="A441" s="8" t="str">
        <f t="shared" si="6"/>
        <v>(39-3093) Locker Room, Coatroom, and Dressing Room Attendants</v>
      </c>
      <c r="B441" s="19" t="s">
        <v>2300</v>
      </c>
      <c r="C441" s="19" t="s">
        <v>2301</v>
      </c>
    </row>
    <row r="442" spans="1:3" x14ac:dyDescent="0.2">
      <c r="A442" s="8" t="str">
        <f t="shared" si="6"/>
        <v>(39-3099) Entertainment Attendants and Related Workers, All Other</v>
      </c>
      <c r="B442" s="19" t="s">
        <v>2302</v>
      </c>
      <c r="C442" s="19" t="s">
        <v>2303</v>
      </c>
    </row>
    <row r="443" spans="1:3" x14ac:dyDescent="0.2">
      <c r="A443" s="8" t="str">
        <f t="shared" si="6"/>
        <v>(39-4011) Embalmers</v>
      </c>
      <c r="B443" s="19" t="s">
        <v>2304</v>
      </c>
      <c r="C443" s="19" t="s">
        <v>2305</v>
      </c>
    </row>
    <row r="444" spans="1:3" x14ac:dyDescent="0.2">
      <c r="A444" s="8" t="str">
        <f t="shared" si="6"/>
        <v>(39-4021) Funeral Attendants</v>
      </c>
      <c r="B444" s="19" t="s">
        <v>2306</v>
      </c>
      <c r="C444" s="19" t="s">
        <v>2307</v>
      </c>
    </row>
    <row r="445" spans="1:3" x14ac:dyDescent="0.2">
      <c r="A445" s="8" t="str">
        <f t="shared" si="6"/>
        <v>(39-4031) Morticians, Undertakers, and Funeral Directors</v>
      </c>
      <c r="B445" s="19" t="s">
        <v>2308</v>
      </c>
      <c r="C445" s="19" t="s">
        <v>2309</v>
      </c>
    </row>
    <row r="446" spans="1:3" x14ac:dyDescent="0.2">
      <c r="A446" s="8" t="str">
        <f t="shared" si="6"/>
        <v>(39-5011) Barbers</v>
      </c>
      <c r="B446" s="19" t="s">
        <v>2310</v>
      </c>
      <c r="C446" s="19" t="s">
        <v>2311</v>
      </c>
    </row>
    <row r="447" spans="1:3" x14ac:dyDescent="0.2">
      <c r="A447" s="8" t="str">
        <f t="shared" si="6"/>
        <v>(39-5012) Hairdressers, Hairstylists, and Cosmetologists</v>
      </c>
      <c r="B447" s="19" t="s">
        <v>2312</v>
      </c>
      <c r="C447" s="19" t="s">
        <v>2313</v>
      </c>
    </row>
    <row r="448" spans="1:3" x14ac:dyDescent="0.2">
      <c r="A448" s="8" t="str">
        <f t="shared" si="6"/>
        <v>(39-5091) Makeup Artists, Theatrical and Performance</v>
      </c>
      <c r="B448" s="19" t="s">
        <v>2314</v>
      </c>
      <c r="C448" s="19" t="s">
        <v>2315</v>
      </c>
    </row>
    <row r="449" spans="1:3" x14ac:dyDescent="0.2">
      <c r="A449" s="8" t="str">
        <f t="shared" si="6"/>
        <v>(39-5092) Manicurists and Pedicurists</v>
      </c>
      <c r="B449" s="19" t="s">
        <v>2316</v>
      </c>
      <c r="C449" s="19" t="s">
        <v>2317</v>
      </c>
    </row>
    <row r="450" spans="1:3" x14ac:dyDescent="0.2">
      <c r="A450" s="8" t="str">
        <f t="shared" si="6"/>
        <v>(39-5093) Shampooers</v>
      </c>
      <c r="B450" s="19" t="s">
        <v>2318</v>
      </c>
      <c r="C450" s="19" t="s">
        <v>2319</v>
      </c>
    </row>
    <row r="451" spans="1:3" x14ac:dyDescent="0.2">
      <c r="A451" s="8" t="str">
        <f t="shared" si="6"/>
        <v>(39-5094) Skincare Specialists</v>
      </c>
      <c r="B451" s="19" t="s">
        <v>2320</v>
      </c>
      <c r="C451" s="19" t="s">
        <v>2321</v>
      </c>
    </row>
    <row r="452" spans="1:3" x14ac:dyDescent="0.2">
      <c r="A452" s="8" t="str">
        <f t="shared" ref="A452:A515" si="7">CONCATENATE("(",B452,") ",C452)</f>
        <v>(39-6011) Baggage Porters and Bellhops</v>
      </c>
      <c r="B452" s="19" t="s">
        <v>2322</v>
      </c>
      <c r="C452" s="19" t="s">
        <v>2323</v>
      </c>
    </row>
    <row r="453" spans="1:3" x14ac:dyDescent="0.2">
      <c r="A453" s="8" t="str">
        <f t="shared" si="7"/>
        <v>(39-6012) Concierges</v>
      </c>
      <c r="B453" s="19" t="s">
        <v>2324</v>
      </c>
      <c r="C453" s="19" t="s">
        <v>2325</v>
      </c>
    </row>
    <row r="454" spans="1:3" x14ac:dyDescent="0.2">
      <c r="A454" s="8" t="str">
        <f t="shared" si="7"/>
        <v>(39-7011) Tour Guides and Escorts</v>
      </c>
      <c r="B454" s="19" t="s">
        <v>2326</v>
      </c>
      <c r="C454" s="19" t="s">
        <v>2327</v>
      </c>
    </row>
    <row r="455" spans="1:3" x14ac:dyDescent="0.2">
      <c r="A455" s="8" t="str">
        <f t="shared" si="7"/>
        <v>(39-7012) Travel Guides</v>
      </c>
      <c r="B455" s="19" t="s">
        <v>2328</v>
      </c>
      <c r="C455" s="19" t="s">
        <v>2329</v>
      </c>
    </row>
    <row r="456" spans="1:3" x14ac:dyDescent="0.2">
      <c r="A456" s="8" t="str">
        <f t="shared" si="7"/>
        <v>(39-9011) Childcare Workers</v>
      </c>
      <c r="B456" s="19" t="s">
        <v>2330</v>
      </c>
      <c r="C456" s="19" t="s">
        <v>2331</v>
      </c>
    </row>
    <row r="457" spans="1:3" x14ac:dyDescent="0.2">
      <c r="A457" s="8" t="str">
        <f t="shared" si="7"/>
        <v>(39-9021) Personal Care Aides</v>
      </c>
      <c r="B457" s="19" t="s">
        <v>2332</v>
      </c>
      <c r="C457" s="19" t="s">
        <v>2333</v>
      </c>
    </row>
    <row r="458" spans="1:3" x14ac:dyDescent="0.2">
      <c r="A458" s="8" t="str">
        <f t="shared" si="7"/>
        <v>(39-9031) Fitness Trainers and Aerobics Instructors</v>
      </c>
      <c r="B458" s="19" t="s">
        <v>2334</v>
      </c>
      <c r="C458" s="19" t="s">
        <v>2335</v>
      </c>
    </row>
    <row r="459" spans="1:3" x14ac:dyDescent="0.2">
      <c r="A459" s="8" t="str">
        <f t="shared" si="7"/>
        <v>(39-9032) Recreation Workers</v>
      </c>
      <c r="B459" s="19" t="s">
        <v>2336</v>
      </c>
      <c r="C459" s="19" t="s">
        <v>2337</v>
      </c>
    </row>
    <row r="460" spans="1:3" x14ac:dyDescent="0.2">
      <c r="A460" s="8" t="str">
        <f t="shared" si="7"/>
        <v>(39-9041) Residential Advisors</v>
      </c>
      <c r="B460" s="19" t="s">
        <v>2338</v>
      </c>
      <c r="C460" s="19" t="s">
        <v>2339</v>
      </c>
    </row>
    <row r="461" spans="1:3" x14ac:dyDescent="0.2">
      <c r="A461" s="8" t="str">
        <f t="shared" si="7"/>
        <v>(39-9099) Personal Care and Service Workers, All Other</v>
      </c>
      <c r="B461" s="19" t="s">
        <v>2340</v>
      </c>
      <c r="C461" s="19" t="s">
        <v>2341</v>
      </c>
    </row>
    <row r="462" spans="1:3" x14ac:dyDescent="0.2">
      <c r="A462" s="8" t="str">
        <f t="shared" si="7"/>
        <v>(41-1011) First-Line Supervisors of Retail Sales Workers</v>
      </c>
      <c r="B462" s="19" t="s">
        <v>2342</v>
      </c>
      <c r="C462" s="19" t="s">
        <v>2343</v>
      </c>
    </row>
    <row r="463" spans="1:3" x14ac:dyDescent="0.2">
      <c r="A463" s="8" t="str">
        <f t="shared" si="7"/>
        <v>(41-1012) First-Line Supervisors of Non-Retail Sales Workers</v>
      </c>
      <c r="B463" s="19" t="s">
        <v>2344</v>
      </c>
      <c r="C463" s="19" t="s">
        <v>2345</v>
      </c>
    </row>
    <row r="464" spans="1:3" x14ac:dyDescent="0.2">
      <c r="A464" s="8" t="str">
        <f t="shared" si="7"/>
        <v>(41-2011) Cashiers</v>
      </c>
      <c r="B464" s="19" t="s">
        <v>2346</v>
      </c>
      <c r="C464" s="19" t="s">
        <v>2347</v>
      </c>
    </row>
    <row r="465" spans="1:3" x14ac:dyDescent="0.2">
      <c r="A465" s="8" t="str">
        <f t="shared" si="7"/>
        <v>(41-2012) Gaming Change Persons and Booth Cashiers</v>
      </c>
      <c r="B465" s="19" t="s">
        <v>2348</v>
      </c>
      <c r="C465" s="19" t="s">
        <v>2349</v>
      </c>
    </row>
    <row r="466" spans="1:3" x14ac:dyDescent="0.2">
      <c r="A466" s="8" t="str">
        <f t="shared" si="7"/>
        <v>(41-2021) Counter and Rental Clerks</v>
      </c>
      <c r="B466" s="19" t="s">
        <v>2350</v>
      </c>
      <c r="C466" s="19" t="s">
        <v>2351</v>
      </c>
    </row>
    <row r="467" spans="1:3" x14ac:dyDescent="0.2">
      <c r="A467" s="8" t="str">
        <f t="shared" si="7"/>
        <v>(41-2022) Parts Salespersons</v>
      </c>
      <c r="B467" s="19" t="s">
        <v>2352</v>
      </c>
      <c r="C467" s="19" t="s">
        <v>2353</v>
      </c>
    </row>
    <row r="468" spans="1:3" x14ac:dyDescent="0.2">
      <c r="A468" s="8" t="str">
        <f t="shared" si="7"/>
        <v>(41-2031) Retail Salespersons</v>
      </c>
      <c r="B468" s="19" t="s">
        <v>2354</v>
      </c>
      <c r="C468" s="19" t="s">
        <v>2355</v>
      </c>
    </row>
    <row r="469" spans="1:3" x14ac:dyDescent="0.2">
      <c r="A469" s="8" t="str">
        <f t="shared" si="7"/>
        <v>(41-3011) Advertising Sales Agents</v>
      </c>
      <c r="B469" s="19" t="s">
        <v>2356</v>
      </c>
      <c r="C469" s="19" t="s">
        <v>2357</v>
      </c>
    </row>
    <row r="470" spans="1:3" x14ac:dyDescent="0.2">
      <c r="A470" s="8" t="str">
        <f t="shared" si="7"/>
        <v>(41-3021) Insurance Sales Agents</v>
      </c>
      <c r="B470" s="19" t="s">
        <v>2358</v>
      </c>
      <c r="C470" s="19" t="s">
        <v>2359</v>
      </c>
    </row>
    <row r="471" spans="1:3" x14ac:dyDescent="0.2">
      <c r="A471" s="8" t="str">
        <f t="shared" si="7"/>
        <v>(41-3031) Securities, Commodities, and Financial Services Sales Agents</v>
      </c>
      <c r="B471" s="19" t="s">
        <v>2360</v>
      </c>
      <c r="C471" s="19" t="s">
        <v>2361</v>
      </c>
    </row>
    <row r="472" spans="1:3" x14ac:dyDescent="0.2">
      <c r="A472" s="8" t="str">
        <f t="shared" si="7"/>
        <v>(41-3041) Travel Agents</v>
      </c>
      <c r="B472" s="19" t="s">
        <v>2362</v>
      </c>
      <c r="C472" s="19" t="s">
        <v>2363</v>
      </c>
    </row>
    <row r="473" spans="1:3" x14ac:dyDescent="0.2">
      <c r="A473" s="8" t="str">
        <f t="shared" si="7"/>
        <v>(41-3099) Sales Representatives, Services, All Other</v>
      </c>
      <c r="B473" s="19" t="s">
        <v>2364</v>
      </c>
      <c r="C473" s="19" t="s">
        <v>2365</v>
      </c>
    </row>
    <row r="474" spans="1:3" ht="24" x14ac:dyDescent="0.2">
      <c r="A474" s="8" t="str">
        <f t="shared" si="7"/>
        <v>(41-4011) Sales Representatives, Wholesale and Manufacturing, Technical and Scientific Products</v>
      </c>
      <c r="B474" s="19" t="s">
        <v>2366</v>
      </c>
      <c r="C474" s="19" t="s">
        <v>2367</v>
      </c>
    </row>
    <row r="475" spans="1:3" ht="24" x14ac:dyDescent="0.2">
      <c r="A475" s="8" t="str">
        <f t="shared" si="7"/>
        <v>(41-4012) Sales Representatives, Wholesale and Manufacturing, Except Technical and Scientific Products</v>
      </c>
      <c r="B475" s="19" t="s">
        <v>2368</v>
      </c>
      <c r="C475" s="19" t="s">
        <v>2369</v>
      </c>
    </row>
    <row r="476" spans="1:3" x14ac:dyDescent="0.2">
      <c r="A476" s="8" t="str">
        <f t="shared" si="7"/>
        <v>(41-9011) Demonstrators and Product Promoters</v>
      </c>
      <c r="B476" s="19" t="s">
        <v>2370</v>
      </c>
      <c r="C476" s="19" t="s">
        <v>2371</v>
      </c>
    </row>
    <row r="477" spans="1:3" x14ac:dyDescent="0.2">
      <c r="A477" s="8" t="str">
        <f t="shared" si="7"/>
        <v>(41-9012) Models</v>
      </c>
      <c r="B477" s="19" t="s">
        <v>2372</v>
      </c>
      <c r="C477" s="19" t="s">
        <v>2373</v>
      </c>
    </row>
    <row r="478" spans="1:3" x14ac:dyDescent="0.2">
      <c r="A478" s="8" t="str">
        <f t="shared" si="7"/>
        <v>(41-9021) Real Estate Brokers</v>
      </c>
      <c r="B478" s="19" t="s">
        <v>2374</v>
      </c>
      <c r="C478" s="19" t="s">
        <v>2375</v>
      </c>
    </row>
    <row r="479" spans="1:3" x14ac:dyDescent="0.2">
      <c r="A479" s="8" t="str">
        <f t="shared" si="7"/>
        <v>(41-9022) Real Estate Sales Agents</v>
      </c>
      <c r="B479" s="19" t="s">
        <v>2376</v>
      </c>
      <c r="C479" s="19" t="s">
        <v>2377</v>
      </c>
    </row>
    <row r="480" spans="1:3" x14ac:dyDescent="0.2">
      <c r="A480" s="8" t="str">
        <f t="shared" si="7"/>
        <v>(41-9031) Sales Engineers</v>
      </c>
      <c r="B480" s="19" t="s">
        <v>2378</v>
      </c>
      <c r="C480" s="19" t="s">
        <v>2379</v>
      </c>
    </row>
    <row r="481" spans="1:3" x14ac:dyDescent="0.2">
      <c r="A481" s="8" t="str">
        <f t="shared" si="7"/>
        <v>(41-9041) Telemarketers</v>
      </c>
      <c r="B481" s="19" t="s">
        <v>2380</v>
      </c>
      <c r="C481" s="19" t="s">
        <v>2381</v>
      </c>
    </row>
    <row r="482" spans="1:3" ht="24" x14ac:dyDescent="0.2">
      <c r="A482" s="8" t="str">
        <f t="shared" si="7"/>
        <v>(41-9091) Door-to-Door Sales Workers, News and Street Vendors, and Related Workers</v>
      </c>
      <c r="B482" s="19" t="s">
        <v>2382</v>
      </c>
      <c r="C482" s="19" t="s">
        <v>2383</v>
      </c>
    </row>
    <row r="483" spans="1:3" x14ac:dyDescent="0.2">
      <c r="A483" s="8" t="str">
        <f t="shared" si="7"/>
        <v>(41-9099) Sales and Related Workers, All Other</v>
      </c>
      <c r="B483" s="19" t="s">
        <v>2384</v>
      </c>
      <c r="C483" s="19" t="s">
        <v>2385</v>
      </c>
    </row>
    <row r="484" spans="1:3" x14ac:dyDescent="0.2">
      <c r="A484" s="8" t="str">
        <f t="shared" si="7"/>
        <v>(43-1011) First-Line Supervisors of Office and Administrative Support Workers</v>
      </c>
      <c r="B484" s="19" t="s">
        <v>2386</v>
      </c>
      <c r="C484" s="19" t="s">
        <v>2387</v>
      </c>
    </row>
    <row r="485" spans="1:3" x14ac:dyDescent="0.2">
      <c r="A485" s="8" t="str">
        <f t="shared" si="7"/>
        <v>(43-2011) Switchboard Operators, Including Answering Service</v>
      </c>
      <c r="B485" s="19" t="s">
        <v>2388</v>
      </c>
      <c r="C485" s="19" t="s">
        <v>2389</v>
      </c>
    </row>
    <row r="486" spans="1:3" x14ac:dyDescent="0.2">
      <c r="A486" s="8" t="str">
        <f t="shared" si="7"/>
        <v>(43-2021) Telephone Operators</v>
      </c>
      <c r="B486" s="19" t="s">
        <v>2390</v>
      </c>
      <c r="C486" s="19" t="s">
        <v>2391</v>
      </c>
    </row>
    <row r="487" spans="1:3" x14ac:dyDescent="0.2">
      <c r="A487" s="8" t="str">
        <f t="shared" si="7"/>
        <v>(43-2099) Communications Equipment Operators, All Other</v>
      </c>
      <c r="B487" s="19" t="s">
        <v>2392</v>
      </c>
      <c r="C487" s="19" t="s">
        <v>2393</v>
      </c>
    </row>
    <row r="488" spans="1:3" x14ac:dyDescent="0.2">
      <c r="A488" s="8" t="str">
        <f t="shared" si="7"/>
        <v>(43-3011) Bill and Account Collectors</v>
      </c>
      <c r="B488" s="19" t="s">
        <v>2394</v>
      </c>
      <c r="C488" s="19" t="s">
        <v>2395</v>
      </c>
    </row>
    <row r="489" spans="1:3" x14ac:dyDescent="0.2">
      <c r="A489" s="8" t="str">
        <f t="shared" si="7"/>
        <v>(43-3021) Billing and Posting Clerks</v>
      </c>
      <c r="B489" s="19" t="s">
        <v>2396</v>
      </c>
      <c r="C489" s="19" t="s">
        <v>2397</v>
      </c>
    </row>
    <row r="490" spans="1:3" x14ac:dyDescent="0.2">
      <c r="A490" s="8" t="str">
        <f t="shared" si="7"/>
        <v>(43-3031) Bookkeeping, Accounting, and Auditing Clerks</v>
      </c>
      <c r="B490" s="19" t="s">
        <v>2398</v>
      </c>
      <c r="C490" s="19" t="s">
        <v>2399</v>
      </c>
    </row>
    <row r="491" spans="1:3" x14ac:dyDescent="0.2">
      <c r="A491" s="8" t="str">
        <f t="shared" si="7"/>
        <v>(43-3041) Gaming Cage Workers</v>
      </c>
      <c r="B491" s="19" t="s">
        <v>2400</v>
      </c>
      <c r="C491" s="19" t="s">
        <v>2401</v>
      </c>
    </row>
    <row r="492" spans="1:3" x14ac:dyDescent="0.2">
      <c r="A492" s="8" t="str">
        <f t="shared" si="7"/>
        <v>(43-3051) Payroll and Timekeeping Clerks</v>
      </c>
      <c r="B492" s="19" t="s">
        <v>2402</v>
      </c>
      <c r="C492" s="19" t="s">
        <v>2403</v>
      </c>
    </row>
    <row r="493" spans="1:3" x14ac:dyDescent="0.2">
      <c r="A493" s="8" t="str">
        <f t="shared" si="7"/>
        <v>(43-3061) Procurement Clerks</v>
      </c>
      <c r="B493" s="19" t="s">
        <v>2404</v>
      </c>
      <c r="C493" s="19" t="s">
        <v>2405</v>
      </c>
    </row>
    <row r="494" spans="1:3" x14ac:dyDescent="0.2">
      <c r="A494" s="8" t="str">
        <f t="shared" si="7"/>
        <v>(43-3071) Tellers</v>
      </c>
      <c r="B494" s="19" t="s">
        <v>2406</v>
      </c>
      <c r="C494" s="19" t="s">
        <v>2407</v>
      </c>
    </row>
    <row r="495" spans="1:3" x14ac:dyDescent="0.2">
      <c r="A495" s="8" t="str">
        <f t="shared" si="7"/>
        <v>(43-3099) Financial Clerks, All Other</v>
      </c>
      <c r="B495" s="19" t="s">
        <v>2408</v>
      </c>
      <c r="C495" s="19" t="s">
        <v>2409</v>
      </c>
    </row>
    <row r="496" spans="1:3" x14ac:dyDescent="0.2">
      <c r="A496" s="8" t="str">
        <f t="shared" si="7"/>
        <v>(43-4011) Brokerage Clerks</v>
      </c>
      <c r="B496" s="19" t="s">
        <v>2410</v>
      </c>
      <c r="C496" s="19" t="s">
        <v>2411</v>
      </c>
    </row>
    <row r="497" spans="1:3" x14ac:dyDescent="0.2">
      <c r="A497" s="8" t="str">
        <f t="shared" si="7"/>
        <v>(43-4021) Correspondence Clerks</v>
      </c>
      <c r="B497" s="19" t="s">
        <v>2412</v>
      </c>
      <c r="C497" s="19" t="s">
        <v>2413</v>
      </c>
    </row>
    <row r="498" spans="1:3" x14ac:dyDescent="0.2">
      <c r="A498" s="8" t="str">
        <f t="shared" si="7"/>
        <v>(43-4031) Court, Municipal, and License Clerks</v>
      </c>
      <c r="B498" s="19" t="s">
        <v>2414</v>
      </c>
      <c r="C498" s="19" t="s">
        <v>2415</v>
      </c>
    </row>
    <row r="499" spans="1:3" x14ac:dyDescent="0.2">
      <c r="A499" s="8" t="str">
        <f t="shared" si="7"/>
        <v>(43-4041) Credit Authorizers, Checkers, and Clerks</v>
      </c>
      <c r="B499" s="19" t="s">
        <v>2416</v>
      </c>
      <c r="C499" s="19" t="s">
        <v>2417</v>
      </c>
    </row>
    <row r="500" spans="1:3" x14ac:dyDescent="0.2">
      <c r="A500" s="8" t="str">
        <f t="shared" si="7"/>
        <v>(43-4051) Customer Service Representatives</v>
      </c>
      <c r="B500" s="19" t="s">
        <v>2418</v>
      </c>
      <c r="C500" s="19" t="s">
        <v>2419</v>
      </c>
    </row>
    <row r="501" spans="1:3" x14ac:dyDescent="0.2">
      <c r="A501" s="8" t="str">
        <f t="shared" si="7"/>
        <v>(43-4061) Eligibility Interviewers, Government Programs</v>
      </c>
      <c r="B501" s="19" t="s">
        <v>2420</v>
      </c>
      <c r="C501" s="19" t="s">
        <v>2421</v>
      </c>
    </row>
    <row r="502" spans="1:3" x14ac:dyDescent="0.2">
      <c r="A502" s="8" t="str">
        <f t="shared" si="7"/>
        <v>(43-4071) File Clerks</v>
      </c>
      <c r="B502" s="19" t="s">
        <v>2422</v>
      </c>
      <c r="C502" s="19" t="s">
        <v>2423</v>
      </c>
    </row>
    <row r="503" spans="1:3" x14ac:dyDescent="0.2">
      <c r="A503" s="8" t="str">
        <f t="shared" si="7"/>
        <v>(43-4081) Hotel, Motel, and Resort Desk Clerks</v>
      </c>
      <c r="B503" s="19" t="s">
        <v>2424</v>
      </c>
      <c r="C503" s="19" t="s">
        <v>2425</v>
      </c>
    </row>
    <row r="504" spans="1:3" x14ac:dyDescent="0.2">
      <c r="A504" s="8" t="str">
        <f t="shared" si="7"/>
        <v>(43-4111) Interviewers, Except Eligibility and Loan</v>
      </c>
      <c r="B504" s="19" t="s">
        <v>2426</v>
      </c>
      <c r="C504" s="19" t="s">
        <v>2427</v>
      </c>
    </row>
    <row r="505" spans="1:3" x14ac:dyDescent="0.2">
      <c r="A505" s="8" t="str">
        <f t="shared" si="7"/>
        <v>(43-4121) Library Assistants, Clerical</v>
      </c>
      <c r="B505" s="19" t="s">
        <v>2428</v>
      </c>
      <c r="C505" s="19" t="s">
        <v>2429</v>
      </c>
    </row>
    <row r="506" spans="1:3" x14ac:dyDescent="0.2">
      <c r="A506" s="8" t="str">
        <f t="shared" si="7"/>
        <v>(43-4131) Loan Interviewers and Clerks</v>
      </c>
      <c r="B506" s="19" t="s">
        <v>2430</v>
      </c>
      <c r="C506" s="19" t="s">
        <v>2431</v>
      </c>
    </row>
    <row r="507" spans="1:3" x14ac:dyDescent="0.2">
      <c r="A507" s="8" t="str">
        <f t="shared" si="7"/>
        <v>(43-4141) New Accounts Clerks</v>
      </c>
      <c r="B507" s="19" t="s">
        <v>2432</v>
      </c>
      <c r="C507" s="19" t="s">
        <v>2433</v>
      </c>
    </row>
    <row r="508" spans="1:3" x14ac:dyDescent="0.2">
      <c r="A508" s="8" t="str">
        <f t="shared" si="7"/>
        <v>(43-4151) Order Clerks</v>
      </c>
      <c r="B508" s="19" t="s">
        <v>2434</v>
      </c>
      <c r="C508" s="19" t="s">
        <v>2435</v>
      </c>
    </row>
    <row r="509" spans="1:3" x14ac:dyDescent="0.2">
      <c r="A509" s="8" t="str">
        <f t="shared" si="7"/>
        <v>(43-4161) Human Resources Assistants, Except Payroll and Timekeeping</v>
      </c>
      <c r="B509" s="19" t="s">
        <v>2436</v>
      </c>
      <c r="C509" s="19" t="s">
        <v>2437</v>
      </c>
    </row>
    <row r="510" spans="1:3" x14ac:dyDescent="0.2">
      <c r="A510" s="8" t="str">
        <f t="shared" si="7"/>
        <v>(43-4171) Receptionists and Information Clerks</v>
      </c>
      <c r="B510" s="19" t="s">
        <v>2438</v>
      </c>
      <c r="C510" s="19" t="s">
        <v>2439</v>
      </c>
    </row>
    <row r="511" spans="1:3" x14ac:dyDescent="0.2">
      <c r="A511" s="8" t="str">
        <f t="shared" si="7"/>
        <v>(43-4181) Reservation and Transportation Ticket Agents and Travel Clerks</v>
      </c>
      <c r="B511" s="19" t="s">
        <v>2440</v>
      </c>
      <c r="C511" s="19" t="s">
        <v>2441</v>
      </c>
    </row>
    <row r="512" spans="1:3" x14ac:dyDescent="0.2">
      <c r="A512" s="8" t="str">
        <f t="shared" si="7"/>
        <v>(43-4199) Information and Record Clerks, All Other</v>
      </c>
      <c r="B512" s="19" t="s">
        <v>2442</v>
      </c>
      <c r="C512" s="19" t="s">
        <v>2443</v>
      </c>
    </row>
    <row r="513" spans="1:3" x14ac:dyDescent="0.2">
      <c r="A513" s="8" t="str">
        <f t="shared" si="7"/>
        <v>(43-5011) Cargo and Freight Agents</v>
      </c>
      <c r="B513" s="19" t="s">
        <v>2444</v>
      </c>
      <c r="C513" s="19" t="s">
        <v>2445</v>
      </c>
    </row>
    <row r="514" spans="1:3" x14ac:dyDescent="0.2">
      <c r="A514" s="8" t="str">
        <f t="shared" si="7"/>
        <v>(43-5021) Couriers and Messengers</v>
      </c>
      <c r="B514" s="19" t="s">
        <v>2446</v>
      </c>
      <c r="C514" s="19" t="s">
        <v>2447</v>
      </c>
    </row>
    <row r="515" spans="1:3" x14ac:dyDescent="0.2">
      <c r="A515" s="8" t="str">
        <f t="shared" si="7"/>
        <v>(43-5031) Police, Fire, and Ambulance Dispatchers</v>
      </c>
      <c r="B515" s="19" t="s">
        <v>2448</v>
      </c>
      <c r="C515" s="19" t="s">
        <v>2449</v>
      </c>
    </row>
    <row r="516" spans="1:3" x14ac:dyDescent="0.2">
      <c r="A516" s="8" t="str">
        <f t="shared" ref="A516:A579" si="8">CONCATENATE("(",B516,") ",C516)</f>
        <v>(43-5032) Dispatchers, Except Police, Fire, and Ambulance</v>
      </c>
      <c r="B516" s="19" t="s">
        <v>2450</v>
      </c>
      <c r="C516" s="19" t="s">
        <v>2451</v>
      </c>
    </row>
    <row r="517" spans="1:3" x14ac:dyDescent="0.2">
      <c r="A517" s="8" t="str">
        <f t="shared" si="8"/>
        <v>(43-5041) Meter Readers, Utilities</v>
      </c>
      <c r="B517" s="19" t="s">
        <v>2452</v>
      </c>
      <c r="C517" s="19" t="s">
        <v>2453</v>
      </c>
    </row>
    <row r="518" spans="1:3" x14ac:dyDescent="0.2">
      <c r="A518" s="8" t="str">
        <f t="shared" si="8"/>
        <v>(43-5051) Postal Service Clerks</v>
      </c>
      <c r="B518" s="19" t="s">
        <v>2454</v>
      </c>
      <c r="C518" s="19" t="s">
        <v>2455</v>
      </c>
    </row>
    <row r="519" spans="1:3" x14ac:dyDescent="0.2">
      <c r="A519" s="8" t="str">
        <f t="shared" si="8"/>
        <v>(43-5052) Postal Service Mail Carriers</v>
      </c>
      <c r="B519" s="19" t="s">
        <v>2456</v>
      </c>
      <c r="C519" s="19" t="s">
        <v>2457</v>
      </c>
    </row>
    <row r="520" spans="1:3" x14ac:dyDescent="0.2">
      <c r="A520" s="8" t="str">
        <f t="shared" si="8"/>
        <v>(43-5053) Postal Service Mail Sorters, Processors, and Processing Machine Operators</v>
      </c>
      <c r="B520" s="19" t="s">
        <v>2458</v>
      </c>
      <c r="C520" s="19" t="s">
        <v>2459</v>
      </c>
    </row>
    <row r="521" spans="1:3" x14ac:dyDescent="0.2">
      <c r="A521" s="8" t="str">
        <f t="shared" si="8"/>
        <v>(43-5061) Production, Planning, and Expediting Clerks</v>
      </c>
      <c r="B521" s="19" t="s">
        <v>2460</v>
      </c>
      <c r="C521" s="19" t="s">
        <v>2461</v>
      </c>
    </row>
    <row r="522" spans="1:3" x14ac:dyDescent="0.2">
      <c r="A522" s="8" t="str">
        <f t="shared" si="8"/>
        <v>(43-5071) Shipping, Receiving, and Traffic Clerks</v>
      </c>
      <c r="B522" s="19" t="s">
        <v>2462</v>
      </c>
      <c r="C522" s="19" t="s">
        <v>2463</v>
      </c>
    </row>
    <row r="523" spans="1:3" x14ac:dyDescent="0.2">
      <c r="A523" s="8" t="str">
        <f t="shared" si="8"/>
        <v>(43-5081) Stock Clerks and Order Fillers</v>
      </c>
      <c r="B523" s="19" t="s">
        <v>2464</v>
      </c>
      <c r="C523" s="19" t="s">
        <v>2465</v>
      </c>
    </row>
    <row r="524" spans="1:3" x14ac:dyDescent="0.2">
      <c r="A524" s="8" t="str">
        <f t="shared" si="8"/>
        <v>(43-5111) Weighers, Measurers, Checkers, and Samplers, Recordkeeping</v>
      </c>
      <c r="B524" s="19" t="s">
        <v>2466</v>
      </c>
      <c r="C524" s="19" t="s">
        <v>2467</v>
      </c>
    </row>
    <row r="525" spans="1:3" x14ac:dyDescent="0.2">
      <c r="A525" s="8" t="str">
        <f t="shared" si="8"/>
        <v>(43-6011) Executive Secretaries and Executive Administrative Assistants</v>
      </c>
      <c r="B525" s="19" t="s">
        <v>2468</v>
      </c>
      <c r="C525" s="19" t="s">
        <v>2469</v>
      </c>
    </row>
    <row r="526" spans="1:3" x14ac:dyDescent="0.2">
      <c r="A526" s="8" t="str">
        <f t="shared" si="8"/>
        <v>(43-6012) Legal Secretaries</v>
      </c>
      <c r="B526" s="19" t="s">
        <v>2470</v>
      </c>
      <c r="C526" s="19" t="s">
        <v>2471</v>
      </c>
    </row>
    <row r="527" spans="1:3" x14ac:dyDescent="0.2">
      <c r="A527" s="8" t="str">
        <f t="shared" si="8"/>
        <v>(43-6013) Medical Secretaries</v>
      </c>
      <c r="B527" s="19" t="s">
        <v>2472</v>
      </c>
      <c r="C527" s="19" t="s">
        <v>2473</v>
      </c>
    </row>
    <row r="528" spans="1:3" ht="24" x14ac:dyDescent="0.2">
      <c r="A528" s="8" t="str">
        <f t="shared" si="8"/>
        <v>(43-6014) Secretaries and Administrative Assistants, Except Legal, Medical, and Executive</v>
      </c>
      <c r="B528" s="19" t="s">
        <v>2474</v>
      </c>
      <c r="C528" s="19" t="s">
        <v>2475</v>
      </c>
    </row>
    <row r="529" spans="1:3" x14ac:dyDescent="0.2">
      <c r="A529" s="8" t="str">
        <f t="shared" si="8"/>
        <v>(43-9011) Computer Operators</v>
      </c>
      <c r="B529" s="19" t="s">
        <v>2476</v>
      </c>
      <c r="C529" s="19" t="s">
        <v>2477</v>
      </c>
    </row>
    <row r="530" spans="1:3" x14ac:dyDescent="0.2">
      <c r="A530" s="8" t="str">
        <f t="shared" si="8"/>
        <v>(43-9021) Data Entry Keyers</v>
      </c>
      <c r="B530" s="19" t="s">
        <v>2478</v>
      </c>
      <c r="C530" s="19" t="s">
        <v>2479</v>
      </c>
    </row>
    <row r="531" spans="1:3" x14ac:dyDescent="0.2">
      <c r="A531" s="8" t="str">
        <f t="shared" si="8"/>
        <v>(43-9022) Word Processors and Typists</v>
      </c>
      <c r="B531" s="19" t="s">
        <v>2480</v>
      </c>
      <c r="C531" s="19" t="s">
        <v>2481</v>
      </c>
    </row>
    <row r="532" spans="1:3" x14ac:dyDescent="0.2">
      <c r="A532" s="8" t="str">
        <f t="shared" si="8"/>
        <v>(43-9031) Desktop Publishers</v>
      </c>
      <c r="B532" s="19" t="s">
        <v>2482</v>
      </c>
      <c r="C532" s="19" t="s">
        <v>2483</v>
      </c>
    </row>
    <row r="533" spans="1:3" x14ac:dyDescent="0.2">
      <c r="A533" s="8" t="str">
        <f t="shared" si="8"/>
        <v>(43-9041) Insurance Claims and Policy Processing Clerks</v>
      </c>
      <c r="B533" s="19" t="s">
        <v>2484</v>
      </c>
      <c r="C533" s="19" t="s">
        <v>2485</v>
      </c>
    </row>
    <row r="534" spans="1:3" x14ac:dyDescent="0.2">
      <c r="A534" s="8" t="str">
        <f t="shared" si="8"/>
        <v>(43-9051) Mail Clerks and Mail Machine Operators, Except Postal Service</v>
      </c>
      <c r="B534" s="19" t="s">
        <v>2486</v>
      </c>
      <c r="C534" s="19" t="s">
        <v>2487</v>
      </c>
    </row>
    <row r="535" spans="1:3" x14ac:dyDescent="0.2">
      <c r="A535" s="8" t="str">
        <f t="shared" si="8"/>
        <v>(43-9061) Office Clerks, General</v>
      </c>
      <c r="B535" s="19" t="s">
        <v>2488</v>
      </c>
      <c r="C535" s="19" t="s">
        <v>2489</v>
      </c>
    </row>
    <row r="536" spans="1:3" x14ac:dyDescent="0.2">
      <c r="A536" s="8" t="str">
        <f t="shared" si="8"/>
        <v>(43-9071) Office Machine Operators, Except Computer</v>
      </c>
      <c r="B536" s="19" t="s">
        <v>2490</v>
      </c>
      <c r="C536" s="19" t="s">
        <v>2491</v>
      </c>
    </row>
    <row r="537" spans="1:3" x14ac:dyDescent="0.2">
      <c r="A537" s="8" t="str">
        <f t="shared" si="8"/>
        <v>(43-9081) Proofreaders and Copy Markers</v>
      </c>
      <c r="B537" s="19" t="s">
        <v>2492</v>
      </c>
      <c r="C537" s="19" t="s">
        <v>2493</v>
      </c>
    </row>
    <row r="538" spans="1:3" x14ac:dyDescent="0.2">
      <c r="A538" s="8" t="str">
        <f t="shared" si="8"/>
        <v>(43-9111) Statistical Assistants</v>
      </c>
      <c r="B538" s="19" t="s">
        <v>2494</v>
      </c>
      <c r="C538" s="19" t="s">
        <v>2495</v>
      </c>
    </row>
    <row r="539" spans="1:3" x14ac:dyDescent="0.2">
      <c r="A539" s="8" t="str">
        <f t="shared" si="8"/>
        <v>(43-9199) Office and Administrative Support Workers, All Other</v>
      </c>
      <c r="B539" s="19" t="s">
        <v>2496</v>
      </c>
      <c r="C539" s="19" t="s">
        <v>2497</v>
      </c>
    </row>
    <row r="540" spans="1:3" x14ac:dyDescent="0.2">
      <c r="A540" s="8" t="str">
        <f t="shared" si="8"/>
        <v>(45-1011) First-Line Supervisors of Farming, Fishing, and Forestry Workers</v>
      </c>
      <c r="B540" s="19" t="s">
        <v>2498</v>
      </c>
      <c r="C540" s="19" t="s">
        <v>2499</v>
      </c>
    </row>
    <row r="541" spans="1:3" x14ac:dyDescent="0.2">
      <c r="A541" s="8" t="str">
        <f t="shared" si="8"/>
        <v>(45-2011) Agricultural Inspectors</v>
      </c>
      <c r="B541" s="19" t="s">
        <v>2500</v>
      </c>
      <c r="C541" s="19" t="s">
        <v>2501</v>
      </c>
    </row>
    <row r="542" spans="1:3" x14ac:dyDescent="0.2">
      <c r="A542" s="8" t="str">
        <f t="shared" si="8"/>
        <v>(45-2021) Animal Breeders</v>
      </c>
      <c r="B542" s="19" t="s">
        <v>2502</v>
      </c>
      <c r="C542" s="19" t="s">
        <v>2503</v>
      </c>
    </row>
    <row r="543" spans="1:3" x14ac:dyDescent="0.2">
      <c r="A543" s="8" t="str">
        <f t="shared" si="8"/>
        <v>(45-2041) Graders and Sorters, Agricultural Products</v>
      </c>
      <c r="B543" s="19" t="s">
        <v>2504</v>
      </c>
      <c r="C543" s="19" t="s">
        <v>2505</v>
      </c>
    </row>
    <row r="544" spans="1:3" x14ac:dyDescent="0.2">
      <c r="A544" s="8" t="str">
        <f t="shared" si="8"/>
        <v>(45-2091) Agricultural Equipment Operators</v>
      </c>
      <c r="B544" s="19" t="s">
        <v>2506</v>
      </c>
      <c r="C544" s="19" t="s">
        <v>2507</v>
      </c>
    </row>
    <row r="545" spans="1:3" x14ac:dyDescent="0.2">
      <c r="A545" s="8" t="str">
        <f t="shared" si="8"/>
        <v>(45-2092) Farmworkers and Laborers, Crop, Nursery, and Greenhouse</v>
      </c>
      <c r="B545" s="19" t="s">
        <v>2508</v>
      </c>
      <c r="C545" s="19" t="s">
        <v>2509</v>
      </c>
    </row>
    <row r="546" spans="1:3" x14ac:dyDescent="0.2">
      <c r="A546" s="8" t="str">
        <f t="shared" si="8"/>
        <v>(45-2093) Farmworkers, Farm, Ranch, and Aquacultural Animals</v>
      </c>
      <c r="B546" s="19" t="s">
        <v>2510</v>
      </c>
      <c r="C546" s="19" t="s">
        <v>2511</v>
      </c>
    </row>
    <row r="547" spans="1:3" x14ac:dyDescent="0.2">
      <c r="A547" s="8" t="str">
        <f t="shared" si="8"/>
        <v>(45-2099) Agricultural Workers, All Other</v>
      </c>
      <c r="B547" s="19" t="s">
        <v>2512</v>
      </c>
      <c r="C547" s="19" t="s">
        <v>2513</v>
      </c>
    </row>
    <row r="548" spans="1:3" x14ac:dyDescent="0.2">
      <c r="A548" s="8" t="str">
        <f t="shared" si="8"/>
        <v>(45-3011) Fishers and Related Fishing Workers</v>
      </c>
      <c r="B548" s="19" t="s">
        <v>2514</v>
      </c>
      <c r="C548" s="19" t="s">
        <v>2515</v>
      </c>
    </row>
    <row r="549" spans="1:3" x14ac:dyDescent="0.2">
      <c r="A549" s="8" t="str">
        <f t="shared" si="8"/>
        <v>(45-3021) Hunters and Trappers</v>
      </c>
      <c r="B549" s="19" t="s">
        <v>2516</v>
      </c>
      <c r="C549" s="19" t="s">
        <v>2517</v>
      </c>
    </row>
    <row r="550" spans="1:3" x14ac:dyDescent="0.2">
      <c r="A550" s="8" t="str">
        <f t="shared" si="8"/>
        <v>(45-4011) Forest and Conservation Workers</v>
      </c>
      <c r="B550" s="19" t="s">
        <v>2518</v>
      </c>
      <c r="C550" s="19" t="s">
        <v>2519</v>
      </c>
    </row>
    <row r="551" spans="1:3" x14ac:dyDescent="0.2">
      <c r="A551" s="8" t="str">
        <f t="shared" si="8"/>
        <v>(45-4021) Fallers</v>
      </c>
      <c r="B551" s="19" t="s">
        <v>2520</v>
      </c>
      <c r="C551" s="19" t="s">
        <v>2521</v>
      </c>
    </row>
    <row r="552" spans="1:3" x14ac:dyDescent="0.2">
      <c r="A552" s="8" t="str">
        <f t="shared" si="8"/>
        <v>(45-4022) Logging Equipment Operators</v>
      </c>
      <c r="B552" s="19" t="s">
        <v>2522</v>
      </c>
      <c r="C552" s="19" t="s">
        <v>2523</v>
      </c>
    </row>
    <row r="553" spans="1:3" x14ac:dyDescent="0.2">
      <c r="A553" s="8" t="str">
        <f t="shared" si="8"/>
        <v>(45-4023) Log Graders and Scalers</v>
      </c>
      <c r="B553" s="19" t="s">
        <v>2524</v>
      </c>
      <c r="C553" s="19" t="s">
        <v>2525</v>
      </c>
    </row>
    <row r="554" spans="1:3" x14ac:dyDescent="0.2">
      <c r="A554" s="8" t="str">
        <f t="shared" si="8"/>
        <v>(45-4029) Logging Workers, All Other</v>
      </c>
      <c r="B554" s="19" t="s">
        <v>2526</v>
      </c>
      <c r="C554" s="19" t="s">
        <v>2527</v>
      </c>
    </row>
    <row r="555" spans="1:3" x14ac:dyDescent="0.2">
      <c r="A555" s="8" t="str">
        <f t="shared" si="8"/>
        <v>(47-1011) First-Line Supervisors of Construction Trades and Extraction Workers</v>
      </c>
      <c r="B555" s="19" t="s">
        <v>2528</v>
      </c>
      <c r="C555" s="19" t="s">
        <v>2529</v>
      </c>
    </row>
    <row r="556" spans="1:3" x14ac:dyDescent="0.2">
      <c r="A556" s="8" t="str">
        <f t="shared" si="8"/>
        <v>(47-2011) Boilermakers</v>
      </c>
      <c r="B556" s="19" t="s">
        <v>2530</v>
      </c>
      <c r="C556" s="19" t="s">
        <v>2531</v>
      </c>
    </row>
    <row r="557" spans="1:3" x14ac:dyDescent="0.2">
      <c r="A557" s="8" t="str">
        <f t="shared" si="8"/>
        <v>(47-2021) Brickmasons and Blockmasons</v>
      </c>
      <c r="B557" s="19" t="s">
        <v>2532</v>
      </c>
      <c r="C557" s="19" t="s">
        <v>2533</v>
      </c>
    </row>
    <row r="558" spans="1:3" x14ac:dyDescent="0.2">
      <c r="A558" s="8" t="str">
        <f t="shared" si="8"/>
        <v>(47-2022) Stonemasons</v>
      </c>
      <c r="B558" s="19" t="s">
        <v>2534</v>
      </c>
      <c r="C558" s="19" t="s">
        <v>2535</v>
      </c>
    </row>
    <row r="559" spans="1:3" x14ac:dyDescent="0.2">
      <c r="A559" s="8" t="str">
        <f t="shared" si="8"/>
        <v>(47-2031) Carpenters</v>
      </c>
      <c r="B559" s="19" t="s">
        <v>2536</v>
      </c>
      <c r="C559" s="19" t="s">
        <v>2537</v>
      </c>
    </row>
    <row r="560" spans="1:3" x14ac:dyDescent="0.2">
      <c r="A560" s="8" t="str">
        <f t="shared" si="8"/>
        <v>(47-2041) Carpet Installers</v>
      </c>
      <c r="B560" s="19" t="s">
        <v>2538</v>
      </c>
      <c r="C560" s="19" t="s">
        <v>2539</v>
      </c>
    </row>
    <row r="561" spans="1:3" x14ac:dyDescent="0.2">
      <c r="A561" s="8" t="str">
        <f t="shared" si="8"/>
        <v>(47-2042) Floor Layers, Except Carpet, Wood, and Hard Tiles</v>
      </c>
      <c r="B561" s="19" t="s">
        <v>2540</v>
      </c>
      <c r="C561" s="19" t="s">
        <v>2541</v>
      </c>
    </row>
    <row r="562" spans="1:3" x14ac:dyDescent="0.2">
      <c r="A562" s="8" t="str">
        <f t="shared" si="8"/>
        <v>(47-2043) Floor Sanders and Finishers</v>
      </c>
      <c r="B562" s="19" t="s">
        <v>2542</v>
      </c>
      <c r="C562" s="19" t="s">
        <v>2543</v>
      </c>
    </row>
    <row r="563" spans="1:3" x14ac:dyDescent="0.2">
      <c r="A563" s="8" t="str">
        <f t="shared" si="8"/>
        <v>(47-2044) Tile and Marble Setters</v>
      </c>
      <c r="B563" s="19" t="s">
        <v>2544</v>
      </c>
      <c r="C563" s="19" t="s">
        <v>2545</v>
      </c>
    </row>
    <row r="564" spans="1:3" x14ac:dyDescent="0.2">
      <c r="A564" s="8" t="str">
        <f t="shared" si="8"/>
        <v>(47-2051) Cement Masons and Concrete Finishers</v>
      </c>
      <c r="B564" s="19" t="s">
        <v>2546</v>
      </c>
      <c r="C564" s="19" t="s">
        <v>2547</v>
      </c>
    </row>
    <row r="565" spans="1:3" x14ac:dyDescent="0.2">
      <c r="A565" s="8" t="str">
        <f t="shared" si="8"/>
        <v>(47-2053) Terrazzo Workers and Finishers</v>
      </c>
      <c r="B565" s="19" t="s">
        <v>2548</v>
      </c>
      <c r="C565" s="19" t="s">
        <v>2549</v>
      </c>
    </row>
    <row r="566" spans="1:3" x14ac:dyDescent="0.2">
      <c r="A566" s="8" t="str">
        <f t="shared" si="8"/>
        <v>(47-2061) Construction Laborers</v>
      </c>
      <c r="B566" s="19" t="s">
        <v>2550</v>
      </c>
      <c r="C566" s="19" t="s">
        <v>2551</v>
      </c>
    </row>
    <row r="567" spans="1:3" x14ac:dyDescent="0.2">
      <c r="A567" s="8" t="str">
        <f t="shared" si="8"/>
        <v>(47-2071) Paving, Surfacing, and Tamping Equipment Operators</v>
      </c>
      <c r="B567" s="19" t="s">
        <v>2552</v>
      </c>
      <c r="C567" s="19" t="s">
        <v>2553</v>
      </c>
    </row>
    <row r="568" spans="1:3" x14ac:dyDescent="0.2">
      <c r="A568" s="8" t="str">
        <f t="shared" si="8"/>
        <v>(47-2072) Pile-Driver Operators</v>
      </c>
      <c r="B568" s="19" t="s">
        <v>2554</v>
      </c>
      <c r="C568" s="19" t="s">
        <v>2555</v>
      </c>
    </row>
    <row r="569" spans="1:3" x14ac:dyDescent="0.2">
      <c r="A569" s="8" t="str">
        <f t="shared" si="8"/>
        <v>(47-2073) Operating Engineers and Other Construction Equipment Operators</v>
      </c>
      <c r="B569" s="19" t="s">
        <v>2556</v>
      </c>
      <c r="C569" s="19" t="s">
        <v>2557</v>
      </c>
    </row>
    <row r="570" spans="1:3" x14ac:dyDescent="0.2">
      <c r="A570" s="8" t="str">
        <f t="shared" si="8"/>
        <v>(47-2081) Drywall and Ceiling Tile Installers</v>
      </c>
      <c r="B570" s="19" t="s">
        <v>2558</v>
      </c>
      <c r="C570" s="19" t="s">
        <v>2559</v>
      </c>
    </row>
    <row r="571" spans="1:3" x14ac:dyDescent="0.2">
      <c r="A571" s="8" t="str">
        <f t="shared" si="8"/>
        <v>(47-2082) Tapers</v>
      </c>
      <c r="B571" s="19" t="s">
        <v>2560</v>
      </c>
      <c r="C571" s="19" t="s">
        <v>2561</v>
      </c>
    </row>
    <row r="572" spans="1:3" x14ac:dyDescent="0.2">
      <c r="A572" s="8" t="str">
        <f t="shared" si="8"/>
        <v>(47-2111) Electricians</v>
      </c>
      <c r="B572" s="19" t="s">
        <v>2562</v>
      </c>
      <c r="C572" s="19" t="s">
        <v>2563</v>
      </c>
    </row>
    <row r="573" spans="1:3" x14ac:dyDescent="0.2">
      <c r="A573" s="8" t="str">
        <f t="shared" si="8"/>
        <v>(47-2121) Glaziers</v>
      </c>
      <c r="B573" s="19" t="s">
        <v>2564</v>
      </c>
      <c r="C573" s="19" t="s">
        <v>2565</v>
      </c>
    </row>
    <row r="574" spans="1:3" x14ac:dyDescent="0.2">
      <c r="A574" s="8" t="str">
        <f t="shared" si="8"/>
        <v>(47-2131) Insulation Workers, Floor, Ceiling, and Wall</v>
      </c>
      <c r="B574" s="19" t="s">
        <v>2566</v>
      </c>
      <c r="C574" s="19" t="s">
        <v>2567</v>
      </c>
    </row>
    <row r="575" spans="1:3" x14ac:dyDescent="0.2">
      <c r="A575" s="8" t="str">
        <f t="shared" si="8"/>
        <v>(47-2132) Insulation Workers, Mechanical</v>
      </c>
      <c r="B575" s="19" t="s">
        <v>2568</v>
      </c>
      <c r="C575" s="19" t="s">
        <v>2569</v>
      </c>
    </row>
    <row r="576" spans="1:3" x14ac:dyDescent="0.2">
      <c r="A576" s="8" t="str">
        <f t="shared" si="8"/>
        <v>(47-2141) Painters, Construction and Maintenance</v>
      </c>
      <c r="B576" s="19" t="s">
        <v>2570</v>
      </c>
      <c r="C576" s="19" t="s">
        <v>2571</v>
      </c>
    </row>
    <row r="577" spans="1:3" x14ac:dyDescent="0.2">
      <c r="A577" s="8" t="str">
        <f t="shared" si="8"/>
        <v>(47-2142) Paperhangers</v>
      </c>
      <c r="B577" s="19" t="s">
        <v>2572</v>
      </c>
      <c r="C577" s="19" t="s">
        <v>2573</v>
      </c>
    </row>
    <row r="578" spans="1:3" x14ac:dyDescent="0.2">
      <c r="A578" s="8" t="str">
        <f t="shared" si="8"/>
        <v>(47-2151) Pipelayers</v>
      </c>
      <c r="B578" s="19" t="s">
        <v>2574</v>
      </c>
      <c r="C578" s="19" t="s">
        <v>2575</v>
      </c>
    </row>
    <row r="579" spans="1:3" x14ac:dyDescent="0.2">
      <c r="A579" s="8" t="str">
        <f t="shared" si="8"/>
        <v>(47-2152) Plumbers, Pipefitters, and Steamfitters</v>
      </c>
      <c r="B579" s="19" t="s">
        <v>2576</v>
      </c>
      <c r="C579" s="19" t="s">
        <v>2577</v>
      </c>
    </row>
    <row r="580" spans="1:3" x14ac:dyDescent="0.2">
      <c r="A580" s="8" t="str">
        <f t="shared" ref="A580:A643" si="9">CONCATENATE("(",B580,") ",C580)</f>
        <v>(47-2161) Plasterers and Stucco Masons</v>
      </c>
      <c r="B580" s="19" t="s">
        <v>2578</v>
      </c>
      <c r="C580" s="19" t="s">
        <v>2579</v>
      </c>
    </row>
    <row r="581" spans="1:3" x14ac:dyDescent="0.2">
      <c r="A581" s="8" t="str">
        <f t="shared" si="9"/>
        <v>(47-2171) Reinforcing Iron and Rebar Workers</v>
      </c>
      <c r="B581" s="19" t="s">
        <v>2580</v>
      </c>
      <c r="C581" s="19" t="s">
        <v>2581</v>
      </c>
    </row>
    <row r="582" spans="1:3" x14ac:dyDescent="0.2">
      <c r="A582" s="8" t="str">
        <f t="shared" si="9"/>
        <v>(47-2181) Roofers</v>
      </c>
      <c r="B582" s="19" t="s">
        <v>2582</v>
      </c>
      <c r="C582" s="19" t="s">
        <v>2583</v>
      </c>
    </row>
    <row r="583" spans="1:3" x14ac:dyDescent="0.2">
      <c r="A583" s="8" t="str">
        <f t="shared" si="9"/>
        <v>(47-2211) Sheet Metal Workers</v>
      </c>
      <c r="B583" s="19" t="s">
        <v>2584</v>
      </c>
      <c r="C583" s="19" t="s">
        <v>2585</v>
      </c>
    </row>
    <row r="584" spans="1:3" x14ac:dyDescent="0.2">
      <c r="A584" s="8" t="str">
        <f t="shared" si="9"/>
        <v>(47-2221) Structural Iron and Steel Workers</v>
      </c>
      <c r="B584" s="19" t="s">
        <v>2586</v>
      </c>
      <c r="C584" s="19" t="s">
        <v>2587</v>
      </c>
    </row>
    <row r="585" spans="1:3" x14ac:dyDescent="0.2">
      <c r="A585" s="8" t="str">
        <f t="shared" si="9"/>
        <v>(47-2231) Solar Photovoltaic Installers</v>
      </c>
      <c r="B585" s="19" t="s">
        <v>2588</v>
      </c>
      <c r="C585" s="19" t="s">
        <v>2589</v>
      </c>
    </row>
    <row r="586" spans="1:3" ht="24" x14ac:dyDescent="0.2">
      <c r="A586" s="8" t="str">
        <f t="shared" si="9"/>
        <v>(47-3011) Helpers--Brickmasons, Blockmasons, Stonemasons, and Tile and Marble Setters</v>
      </c>
      <c r="B586" s="19" t="s">
        <v>2590</v>
      </c>
      <c r="C586" s="19" t="s">
        <v>2591</v>
      </c>
    </row>
    <row r="587" spans="1:3" x14ac:dyDescent="0.2">
      <c r="A587" s="8" t="str">
        <f t="shared" si="9"/>
        <v>(47-3012) Helpers--Carpenters</v>
      </c>
      <c r="B587" s="19" t="s">
        <v>2592</v>
      </c>
      <c r="C587" s="19" t="s">
        <v>2593</v>
      </c>
    </row>
    <row r="588" spans="1:3" x14ac:dyDescent="0.2">
      <c r="A588" s="8" t="str">
        <f t="shared" si="9"/>
        <v>(47-3013) Helpers--Electricians</v>
      </c>
      <c r="B588" s="19" t="s">
        <v>2594</v>
      </c>
      <c r="C588" s="19" t="s">
        <v>2595</v>
      </c>
    </row>
    <row r="589" spans="1:3" x14ac:dyDescent="0.2">
      <c r="A589" s="8" t="str">
        <f t="shared" si="9"/>
        <v>(47-3014) Helpers--Painters, Paperhangers, Plasterers, and Stucco Masons</v>
      </c>
      <c r="B589" s="19" t="s">
        <v>2596</v>
      </c>
      <c r="C589" s="19" t="s">
        <v>2597</v>
      </c>
    </row>
    <row r="590" spans="1:3" x14ac:dyDescent="0.2">
      <c r="A590" s="8" t="str">
        <f t="shared" si="9"/>
        <v>(47-3015) Helpers--Pipelayers, Plumbers, Pipefitters, and Steamfitters</v>
      </c>
      <c r="B590" s="19" t="s">
        <v>2598</v>
      </c>
      <c r="C590" s="19" t="s">
        <v>2599</v>
      </c>
    </row>
    <row r="591" spans="1:3" x14ac:dyDescent="0.2">
      <c r="A591" s="8" t="str">
        <f t="shared" si="9"/>
        <v>(47-3016) Helpers--Roofers</v>
      </c>
      <c r="B591" s="19" t="s">
        <v>2600</v>
      </c>
      <c r="C591" s="19" t="s">
        <v>2601</v>
      </c>
    </row>
    <row r="592" spans="1:3" x14ac:dyDescent="0.2">
      <c r="A592" s="8" t="str">
        <f t="shared" si="9"/>
        <v>(47-3019) Helpers, Construction Trades, All Other</v>
      </c>
      <c r="B592" s="19" t="s">
        <v>2602</v>
      </c>
      <c r="C592" s="19" t="s">
        <v>2603</v>
      </c>
    </row>
    <row r="593" spans="1:3" x14ac:dyDescent="0.2">
      <c r="A593" s="8" t="str">
        <f t="shared" si="9"/>
        <v>(47-4011) Construction and Building Inspectors</v>
      </c>
      <c r="B593" s="19" t="s">
        <v>2604</v>
      </c>
      <c r="C593" s="19" t="s">
        <v>2605</v>
      </c>
    </row>
    <row r="594" spans="1:3" x14ac:dyDescent="0.2">
      <c r="A594" s="8" t="str">
        <f t="shared" si="9"/>
        <v>(47-4021) Elevator Installers and Repairers</v>
      </c>
      <c r="B594" s="19" t="s">
        <v>2606</v>
      </c>
      <c r="C594" s="19" t="s">
        <v>2607</v>
      </c>
    </row>
    <row r="595" spans="1:3" x14ac:dyDescent="0.2">
      <c r="A595" s="8" t="str">
        <f t="shared" si="9"/>
        <v>(47-4031) Fence Erectors</v>
      </c>
      <c r="B595" s="19" t="s">
        <v>2608</v>
      </c>
      <c r="C595" s="19" t="s">
        <v>2609</v>
      </c>
    </row>
    <row r="596" spans="1:3" x14ac:dyDescent="0.2">
      <c r="A596" s="8" t="str">
        <f t="shared" si="9"/>
        <v>(47-4041) Hazardous Materials Removal Workers</v>
      </c>
      <c r="B596" s="19" t="s">
        <v>2610</v>
      </c>
      <c r="C596" s="19" t="s">
        <v>2611</v>
      </c>
    </row>
    <row r="597" spans="1:3" x14ac:dyDescent="0.2">
      <c r="A597" s="8" t="str">
        <f t="shared" si="9"/>
        <v>(47-4051) Highway Maintenance Workers</v>
      </c>
      <c r="B597" s="19" t="s">
        <v>2612</v>
      </c>
      <c r="C597" s="19" t="s">
        <v>2613</v>
      </c>
    </row>
    <row r="598" spans="1:3" x14ac:dyDescent="0.2">
      <c r="A598" s="8" t="str">
        <f t="shared" si="9"/>
        <v>(47-4061) Rail-Track Laying and Maintenance Equipment Operators</v>
      </c>
      <c r="B598" s="19" t="s">
        <v>2614</v>
      </c>
      <c r="C598" s="19" t="s">
        <v>2615</v>
      </c>
    </row>
    <row r="599" spans="1:3" x14ac:dyDescent="0.2">
      <c r="A599" s="8" t="str">
        <f t="shared" si="9"/>
        <v>(47-4071) Septic Tank Servicers and Sewer Pipe Cleaners</v>
      </c>
      <c r="B599" s="19" t="s">
        <v>2616</v>
      </c>
      <c r="C599" s="19" t="s">
        <v>2617</v>
      </c>
    </row>
    <row r="600" spans="1:3" x14ac:dyDescent="0.2">
      <c r="A600" s="8" t="str">
        <f t="shared" si="9"/>
        <v>(47-4091) Segmental Pavers</v>
      </c>
      <c r="B600" s="19" t="s">
        <v>2618</v>
      </c>
      <c r="C600" s="19" t="s">
        <v>2619</v>
      </c>
    </row>
    <row r="601" spans="1:3" x14ac:dyDescent="0.2">
      <c r="A601" s="8" t="str">
        <f t="shared" si="9"/>
        <v>(47-4099) Construction and Related Workers, All Other</v>
      </c>
      <c r="B601" s="19" t="s">
        <v>2620</v>
      </c>
      <c r="C601" s="19" t="s">
        <v>2621</v>
      </c>
    </row>
    <row r="602" spans="1:3" x14ac:dyDescent="0.2">
      <c r="A602" s="8" t="str">
        <f t="shared" si="9"/>
        <v>(47-5011) Derrick Operators, Oil and Gas</v>
      </c>
      <c r="B602" s="19" t="s">
        <v>2622</v>
      </c>
      <c r="C602" s="19" t="s">
        <v>2623</v>
      </c>
    </row>
    <row r="603" spans="1:3" x14ac:dyDescent="0.2">
      <c r="A603" s="8" t="str">
        <f t="shared" si="9"/>
        <v>(47-5012) Rotary Drill Operators, Oil and Gas</v>
      </c>
      <c r="B603" s="19" t="s">
        <v>2624</v>
      </c>
      <c r="C603" s="19" t="s">
        <v>2625</v>
      </c>
    </row>
    <row r="604" spans="1:3" x14ac:dyDescent="0.2">
      <c r="A604" s="8" t="str">
        <f t="shared" si="9"/>
        <v>(47-5013) Service Unit Operators, Oil, Gas, and Mining</v>
      </c>
      <c r="B604" s="19" t="s">
        <v>2626</v>
      </c>
      <c r="C604" s="19" t="s">
        <v>2627</v>
      </c>
    </row>
    <row r="605" spans="1:3" x14ac:dyDescent="0.2">
      <c r="A605" s="8" t="str">
        <f t="shared" si="9"/>
        <v>(47-5021) Earth Drillers, Except Oil and Gas</v>
      </c>
      <c r="B605" s="19" t="s">
        <v>2628</v>
      </c>
      <c r="C605" s="19" t="s">
        <v>2629</v>
      </c>
    </row>
    <row r="606" spans="1:3" x14ac:dyDescent="0.2">
      <c r="A606" s="8" t="str">
        <f t="shared" si="9"/>
        <v>(47-5031) Explosives Workers, Ordnance Handling Experts, and Blasters</v>
      </c>
      <c r="B606" s="19" t="s">
        <v>2630</v>
      </c>
      <c r="C606" s="19" t="s">
        <v>2631</v>
      </c>
    </row>
    <row r="607" spans="1:3" x14ac:dyDescent="0.2">
      <c r="A607" s="8" t="str">
        <f t="shared" si="9"/>
        <v>(47-5041) Continuous Mining Machine Operators</v>
      </c>
      <c r="B607" s="19" t="s">
        <v>2632</v>
      </c>
      <c r="C607" s="19" t="s">
        <v>2633</v>
      </c>
    </row>
    <row r="608" spans="1:3" x14ac:dyDescent="0.2">
      <c r="A608" s="8" t="str">
        <f t="shared" si="9"/>
        <v>(47-5042) Mine Cutting and Channeling Machine Operators</v>
      </c>
      <c r="B608" s="19" t="s">
        <v>2634</v>
      </c>
      <c r="C608" s="19" t="s">
        <v>2635</v>
      </c>
    </row>
    <row r="609" spans="1:3" x14ac:dyDescent="0.2">
      <c r="A609" s="8" t="str">
        <f t="shared" si="9"/>
        <v>(47-5049) Mining Machine Operators, All Other</v>
      </c>
      <c r="B609" s="19" t="s">
        <v>2636</v>
      </c>
      <c r="C609" s="19" t="s">
        <v>2637</v>
      </c>
    </row>
    <row r="610" spans="1:3" x14ac:dyDescent="0.2">
      <c r="A610" s="8" t="str">
        <f t="shared" si="9"/>
        <v>(47-5051) Rock Splitters, Quarry</v>
      </c>
      <c r="B610" s="19" t="s">
        <v>2638</v>
      </c>
      <c r="C610" s="19" t="s">
        <v>2639</v>
      </c>
    </row>
    <row r="611" spans="1:3" x14ac:dyDescent="0.2">
      <c r="A611" s="8" t="str">
        <f t="shared" si="9"/>
        <v>(47-5061) Roof Bolters, Mining</v>
      </c>
      <c r="B611" s="19" t="s">
        <v>2640</v>
      </c>
      <c r="C611" s="19" t="s">
        <v>2641</v>
      </c>
    </row>
    <row r="612" spans="1:3" x14ac:dyDescent="0.2">
      <c r="A612" s="8" t="str">
        <f t="shared" si="9"/>
        <v>(47-5071) Roustabouts, Oil and Gas</v>
      </c>
      <c r="B612" s="19" t="s">
        <v>2642</v>
      </c>
      <c r="C612" s="19" t="s">
        <v>2643</v>
      </c>
    </row>
    <row r="613" spans="1:3" x14ac:dyDescent="0.2">
      <c r="A613" s="8" t="str">
        <f t="shared" si="9"/>
        <v>(47-5081) Helpers--Extraction Workers</v>
      </c>
      <c r="B613" s="19" t="s">
        <v>2644</v>
      </c>
      <c r="C613" s="19" t="s">
        <v>2645</v>
      </c>
    </row>
    <row r="614" spans="1:3" x14ac:dyDescent="0.2">
      <c r="A614" s="8" t="str">
        <f t="shared" si="9"/>
        <v>(47-5099) Extraction Workers, All Other</v>
      </c>
      <c r="B614" s="19" t="s">
        <v>2646</v>
      </c>
      <c r="C614" s="19" t="s">
        <v>2647</v>
      </c>
    </row>
    <row r="615" spans="1:3" x14ac:dyDescent="0.2">
      <c r="A615" s="8" t="str">
        <f t="shared" si="9"/>
        <v>(49-1011) First-Line Supervisors of Mechanics, Installers, and Repairers</v>
      </c>
      <c r="B615" s="19" t="s">
        <v>2648</v>
      </c>
      <c r="C615" s="19" t="s">
        <v>2649</v>
      </c>
    </row>
    <row r="616" spans="1:3" x14ac:dyDescent="0.2">
      <c r="A616" s="8" t="str">
        <f t="shared" si="9"/>
        <v>(49-2011) Computer, Automated Teller, and Office Machine Repairers</v>
      </c>
      <c r="B616" s="19" t="s">
        <v>2650</v>
      </c>
      <c r="C616" s="19" t="s">
        <v>2651</v>
      </c>
    </row>
    <row r="617" spans="1:3" x14ac:dyDescent="0.2">
      <c r="A617" s="8" t="str">
        <f t="shared" si="9"/>
        <v>(49-2021) Radio, Cellular, and Tower Equipment Installers and Repairers</v>
      </c>
      <c r="B617" s="19" t="s">
        <v>2652</v>
      </c>
      <c r="C617" s="19" t="s">
        <v>2653</v>
      </c>
    </row>
    <row r="618" spans="1:3" ht="24" x14ac:dyDescent="0.2">
      <c r="A618" s="8" t="str">
        <f t="shared" si="9"/>
        <v>(49-2022) Telecommunications Equipment Installers and Repairers, Except Line Installers</v>
      </c>
      <c r="B618" s="19" t="s">
        <v>2654</v>
      </c>
      <c r="C618" s="19" t="s">
        <v>2655</v>
      </c>
    </row>
    <row r="619" spans="1:3" x14ac:dyDescent="0.2">
      <c r="A619" s="8" t="str">
        <f t="shared" si="9"/>
        <v>(49-2091) Avionics Technicians</v>
      </c>
      <c r="B619" s="19" t="s">
        <v>2656</v>
      </c>
      <c r="C619" s="19" t="s">
        <v>2657</v>
      </c>
    </row>
    <row r="620" spans="1:3" x14ac:dyDescent="0.2">
      <c r="A620" s="8" t="str">
        <f t="shared" si="9"/>
        <v>(49-2092) Electric Motor, Power Tool, and Related Repairers</v>
      </c>
      <c r="B620" s="19" t="s">
        <v>2658</v>
      </c>
      <c r="C620" s="19" t="s">
        <v>2659</v>
      </c>
    </row>
    <row r="621" spans="1:3" ht="24" x14ac:dyDescent="0.2">
      <c r="A621" s="8" t="str">
        <f t="shared" si="9"/>
        <v>(49-2093) Electrical and Electronics Installers and Repairers, Transportation Equipment</v>
      </c>
      <c r="B621" s="19" t="s">
        <v>2660</v>
      </c>
      <c r="C621" s="19" t="s">
        <v>2661</v>
      </c>
    </row>
    <row r="622" spans="1:3" x14ac:dyDescent="0.2">
      <c r="A622" s="8" t="str">
        <f t="shared" si="9"/>
        <v>(49-2094) Electrical and Electronics Repairers, Commercial and Industrial Equipment</v>
      </c>
      <c r="B622" s="19" t="s">
        <v>2662</v>
      </c>
      <c r="C622" s="19" t="s">
        <v>2663</v>
      </c>
    </row>
    <row r="623" spans="1:3" x14ac:dyDescent="0.2">
      <c r="A623" s="8" t="str">
        <f t="shared" si="9"/>
        <v>(49-2095) Electrical and Electronics Repairers, Powerhouse, Substation, and Relay</v>
      </c>
      <c r="B623" s="19" t="s">
        <v>2664</v>
      </c>
      <c r="C623" s="19" t="s">
        <v>2665</v>
      </c>
    </row>
    <row r="624" spans="1:3" x14ac:dyDescent="0.2">
      <c r="A624" s="8" t="str">
        <f t="shared" si="9"/>
        <v>(49-2095) Electrical and Electronics Repairers, Commercial and Industrial Equipment</v>
      </c>
      <c r="B624" s="19" t="s">
        <v>2664</v>
      </c>
      <c r="C624" s="19" t="s">
        <v>2663</v>
      </c>
    </row>
    <row r="625" spans="1:3" x14ac:dyDescent="0.2">
      <c r="A625" s="8" t="str">
        <f t="shared" si="9"/>
        <v>(49-2096) Electronic Equipment Installers and Repairers, Motor Vehicles</v>
      </c>
      <c r="B625" s="19" t="s">
        <v>2666</v>
      </c>
      <c r="C625" s="19" t="s">
        <v>2667</v>
      </c>
    </row>
    <row r="626" spans="1:3" x14ac:dyDescent="0.2">
      <c r="A626" s="8" t="str">
        <f t="shared" si="9"/>
        <v>(49-2097) Electronic Home Entertainment Equipment Installers and Repairers</v>
      </c>
      <c r="B626" s="19" t="s">
        <v>2668</v>
      </c>
      <c r="C626" s="19" t="s">
        <v>2669</v>
      </c>
    </row>
    <row r="627" spans="1:3" x14ac:dyDescent="0.2">
      <c r="A627" s="8" t="str">
        <f t="shared" si="9"/>
        <v>(49-2098) Security and Fire Alarm Systems Installers</v>
      </c>
      <c r="B627" s="19" t="s">
        <v>2670</v>
      </c>
      <c r="C627" s="19" t="s">
        <v>2671</v>
      </c>
    </row>
    <row r="628" spans="1:3" x14ac:dyDescent="0.2">
      <c r="A628" s="8" t="str">
        <f t="shared" si="9"/>
        <v>(49-3011) Aircraft Mechanics and Service Technicians</v>
      </c>
      <c r="B628" s="19" t="s">
        <v>2672</v>
      </c>
      <c r="C628" s="19" t="s">
        <v>2673</v>
      </c>
    </row>
    <row r="629" spans="1:3" x14ac:dyDescent="0.2">
      <c r="A629" s="8" t="str">
        <f t="shared" si="9"/>
        <v>(49-3021) Automotive Body and Related Repairers</v>
      </c>
      <c r="B629" s="19" t="s">
        <v>2674</v>
      </c>
      <c r="C629" s="19" t="s">
        <v>2675</v>
      </c>
    </row>
    <row r="630" spans="1:3" x14ac:dyDescent="0.2">
      <c r="A630" s="8" t="str">
        <f t="shared" si="9"/>
        <v>(49-3022) Automotive Glass Installers and Repairers</v>
      </c>
      <c r="B630" s="19" t="s">
        <v>2676</v>
      </c>
      <c r="C630" s="19" t="s">
        <v>2677</v>
      </c>
    </row>
    <row r="631" spans="1:3" x14ac:dyDescent="0.2">
      <c r="A631" s="8" t="str">
        <f t="shared" si="9"/>
        <v>(49-3023) Automotive Service Technicians and Mechanics</v>
      </c>
      <c r="B631" s="19" t="s">
        <v>2678</v>
      </c>
      <c r="C631" s="19" t="s">
        <v>2679</v>
      </c>
    </row>
    <row r="632" spans="1:3" x14ac:dyDescent="0.2">
      <c r="A632" s="8" t="str">
        <f t="shared" si="9"/>
        <v>(49-3031) Bus and Truck Mechanics and Diesel Engine Specialists</v>
      </c>
      <c r="B632" s="19" t="s">
        <v>2680</v>
      </c>
      <c r="C632" s="19" t="s">
        <v>2681</v>
      </c>
    </row>
    <row r="633" spans="1:3" x14ac:dyDescent="0.2">
      <c r="A633" s="8" t="str">
        <f t="shared" si="9"/>
        <v>(49-3041) Farm Equipment Mechanics and Service Technicians</v>
      </c>
      <c r="B633" s="19" t="s">
        <v>2682</v>
      </c>
      <c r="C633" s="19" t="s">
        <v>2683</v>
      </c>
    </row>
    <row r="634" spans="1:3" x14ac:dyDescent="0.2">
      <c r="A634" s="8" t="str">
        <f t="shared" si="9"/>
        <v>(49-3042) Mobile Heavy Equipment Mechanics, Except Engines</v>
      </c>
      <c r="B634" s="19" t="s">
        <v>2684</v>
      </c>
      <c r="C634" s="19" t="s">
        <v>2685</v>
      </c>
    </row>
    <row r="635" spans="1:3" x14ac:dyDescent="0.2">
      <c r="A635" s="8" t="str">
        <f t="shared" si="9"/>
        <v>(49-3043) Rail Car Repairers</v>
      </c>
      <c r="B635" s="19" t="s">
        <v>2686</v>
      </c>
      <c r="C635" s="19" t="s">
        <v>2687</v>
      </c>
    </row>
    <row r="636" spans="1:3" x14ac:dyDescent="0.2">
      <c r="A636" s="8" t="str">
        <f t="shared" si="9"/>
        <v>(49-3051) Motorboat Mechanics and Service Technicians</v>
      </c>
      <c r="B636" s="19" t="s">
        <v>2688</v>
      </c>
      <c r="C636" s="19" t="s">
        <v>2689</v>
      </c>
    </row>
    <row r="637" spans="1:3" x14ac:dyDescent="0.2">
      <c r="A637" s="8" t="str">
        <f t="shared" si="9"/>
        <v>(49-3052) Motorcycle Mechanics</v>
      </c>
      <c r="B637" s="19" t="s">
        <v>2690</v>
      </c>
      <c r="C637" s="19" t="s">
        <v>2691</v>
      </c>
    </row>
    <row r="638" spans="1:3" x14ac:dyDescent="0.2">
      <c r="A638" s="8" t="str">
        <f t="shared" si="9"/>
        <v>(49-3053) Outdoor Power Equipment and Other Small Engine Mechanics</v>
      </c>
      <c r="B638" s="19" t="s">
        <v>2692</v>
      </c>
      <c r="C638" s="19" t="s">
        <v>2693</v>
      </c>
    </row>
    <row r="639" spans="1:3" x14ac:dyDescent="0.2">
      <c r="A639" s="8" t="str">
        <f t="shared" si="9"/>
        <v>(49-3091) Bicycle Repairers</v>
      </c>
      <c r="B639" s="19" t="s">
        <v>2694</v>
      </c>
      <c r="C639" s="19" t="s">
        <v>2695</v>
      </c>
    </row>
    <row r="640" spans="1:3" x14ac:dyDescent="0.2">
      <c r="A640" s="8" t="str">
        <f t="shared" si="9"/>
        <v>(49-3092) Recreational Vehicle Service Technicians</v>
      </c>
      <c r="B640" s="19" t="s">
        <v>2696</v>
      </c>
      <c r="C640" s="19" t="s">
        <v>2697</v>
      </c>
    </row>
    <row r="641" spans="1:3" x14ac:dyDescent="0.2">
      <c r="A641" s="8" t="str">
        <f t="shared" si="9"/>
        <v>(49-3093) Tire Repairers and Changers</v>
      </c>
      <c r="B641" s="19" t="s">
        <v>2698</v>
      </c>
      <c r="C641" s="19" t="s">
        <v>2699</v>
      </c>
    </row>
    <row r="642" spans="1:3" x14ac:dyDescent="0.2">
      <c r="A642" s="8" t="str">
        <f t="shared" si="9"/>
        <v>(49-9011) Mechanical Door Repairers</v>
      </c>
      <c r="B642" s="19" t="s">
        <v>2700</v>
      </c>
      <c r="C642" s="19" t="s">
        <v>2701</v>
      </c>
    </row>
    <row r="643" spans="1:3" x14ac:dyDescent="0.2">
      <c r="A643" s="8" t="str">
        <f t="shared" si="9"/>
        <v>(49-9012) Control and Valve Installers and Repairers, Except Mechanical Door</v>
      </c>
      <c r="B643" s="19" t="s">
        <v>2702</v>
      </c>
      <c r="C643" s="19" t="s">
        <v>2703</v>
      </c>
    </row>
    <row r="644" spans="1:3" x14ac:dyDescent="0.2">
      <c r="A644" s="8" t="str">
        <f t="shared" ref="A644:A707" si="10">CONCATENATE("(",B644,") ",C644)</f>
        <v>(49-9021) Heating, Air Conditioning, and Refrigeration Mechanics and Installers</v>
      </c>
      <c r="B644" s="19" t="s">
        <v>2704</v>
      </c>
      <c r="C644" s="19" t="s">
        <v>2705</v>
      </c>
    </row>
    <row r="645" spans="1:3" x14ac:dyDescent="0.2">
      <c r="A645" s="8" t="str">
        <f t="shared" si="10"/>
        <v>(49-9031) Home Appliance Repairers</v>
      </c>
      <c r="B645" s="19" t="s">
        <v>2706</v>
      </c>
      <c r="C645" s="19" t="s">
        <v>2707</v>
      </c>
    </row>
    <row r="646" spans="1:3" x14ac:dyDescent="0.2">
      <c r="A646" s="8" t="str">
        <f t="shared" si="10"/>
        <v>(49-9041) Industrial Machinery Mechanics</v>
      </c>
      <c r="B646" s="19" t="s">
        <v>2708</v>
      </c>
      <c r="C646" s="19" t="s">
        <v>2709</v>
      </c>
    </row>
    <row r="647" spans="1:3" x14ac:dyDescent="0.2">
      <c r="A647" s="8" t="str">
        <f t="shared" si="10"/>
        <v>(49-9043) Maintenance Workers, Machinery</v>
      </c>
      <c r="B647" s="19" t="s">
        <v>2710</v>
      </c>
      <c r="C647" s="19" t="s">
        <v>2711</v>
      </c>
    </row>
    <row r="648" spans="1:3" x14ac:dyDescent="0.2">
      <c r="A648" s="8" t="str">
        <f t="shared" si="10"/>
        <v>(49-9044) Millwrights</v>
      </c>
      <c r="B648" s="19" t="s">
        <v>2712</v>
      </c>
      <c r="C648" s="19" t="s">
        <v>2713</v>
      </c>
    </row>
    <row r="649" spans="1:3" x14ac:dyDescent="0.2">
      <c r="A649" s="8" t="str">
        <f t="shared" si="10"/>
        <v>(49-9045) Refractory Materials Repairers, Except Brickmasons</v>
      </c>
      <c r="B649" s="19" t="s">
        <v>2714</v>
      </c>
      <c r="C649" s="19" t="s">
        <v>2715</v>
      </c>
    </row>
    <row r="650" spans="1:3" x14ac:dyDescent="0.2">
      <c r="A650" s="8" t="str">
        <f t="shared" si="10"/>
        <v>(49-9051) Electrical Power-Line Installers and Repairers</v>
      </c>
      <c r="B650" s="19" t="s">
        <v>2716</v>
      </c>
      <c r="C650" s="19" t="s">
        <v>2717</v>
      </c>
    </row>
    <row r="651" spans="1:3" x14ac:dyDescent="0.2">
      <c r="A651" s="8" t="str">
        <f t="shared" si="10"/>
        <v>(49-9052) Telecommunications Line Installers and Repairers</v>
      </c>
      <c r="B651" s="19" t="s">
        <v>2718</v>
      </c>
      <c r="C651" s="19" t="s">
        <v>2719</v>
      </c>
    </row>
    <row r="652" spans="1:3" x14ac:dyDescent="0.2">
      <c r="A652" s="8" t="str">
        <f t="shared" si="10"/>
        <v>(49-9061) Camera and Photographic Equipment Repairers</v>
      </c>
      <c r="B652" s="19" t="s">
        <v>2720</v>
      </c>
      <c r="C652" s="19" t="s">
        <v>2721</v>
      </c>
    </row>
    <row r="653" spans="1:3" x14ac:dyDescent="0.2">
      <c r="A653" s="8" t="str">
        <f t="shared" si="10"/>
        <v>(49-9062) Medical Equipment Repairers</v>
      </c>
      <c r="B653" s="19" t="s">
        <v>2722</v>
      </c>
      <c r="C653" s="19" t="s">
        <v>2723</v>
      </c>
    </row>
    <row r="654" spans="1:3" x14ac:dyDescent="0.2">
      <c r="A654" s="8" t="str">
        <f t="shared" si="10"/>
        <v>(49-9063) Musical Instrument Repairers and Tuners</v>
      </c>
      <c r="B654" s="19" t="s">
        <v>2724</v>
      </c>
      <c r="C654" s="19" t="s">
        <v>2725</v>
      </c>
    </row>
    <row r="655" spans="1:3" x14ac:dyDescent="0.2">
      <c r="A655" s="8" t="str">
        <f t="shared" si="10"/>
        <v>(49-9064) Watch Repairers</v>
      </c>
      <c r="B655" s="19" t="s">
        <v>2726</v>
      </c>
      <c r="C655" s="19" t="s">
        <v>2727</v>
      </c>
    </row>
    <row r="656" spans="1:3" x14ac:dyDescent="0.2">
      <c r="A656" s="8" t="str">
        <f t="shared" si="10"/>
        <v>(49-9069) Precision Instrument and Equipment Repairers, All Other</v>
      </c>
      <c r="B656" s="19" t="s">
        <v>2728</v>
      </c>
      <c r="C656" s="19" t="s">
        <v>2729</v>
      </c>
    </row>
    <row r="657" spans="1:3" x14ac:dyDescent="0.2">
      <c r="A657" s="8" t="str">
        <f t="shared" si="10"/>
        <v>(49-9071) Maintenance and Repair Workers, General</v>
      </c>
      <c r="B657" s="19" t="s">
        <v>2730</v>
      </c>
      <c r="C657" s="19" t="s">
        <v>2731</v>
      </c>
    </row>
    <row r="658" spans="1:3" x14ac:dyDescent="0.2">
      <c r="A658" s="8" t="str">
        <f t="shared" si="10"/>
        <v>(49-9081) Wind Turbine Service Technicians</v>
      </c>
      <c r="B658" s="19" t="s">
        <v>2732</v>
      </c>
      <c r="C658" s="19" t="s">
        <v>2733</v>
      </c>
    </row>
    <row r="659" spans="1:3" x14ac:dyDescent="0.2">
      <c r="A659" s="8" t="str">
        <f t="shared" si="10"/>
        <v>(49-9091) Coin, Vending, and Amusement Machine Servicers and Repairers</v>
      </c>
      <c r="B659" s="19" t="s">
        <v>2734</v>
      </c>
      <c r="C659" s="19" t="s">
        <v>2735</v>
      </c>
    </row>
    <row r="660" spans="1:3" x14ac:dyDescent="0.2">
      <c r="A660" s="8" t="str">
        <f t="shared" si="10"/>
        <v>(49-9092) Commercial Divers</v>
      </c>
      <c r="B660" s="19" t="s">
        <v>2736</v>
      </c>
      <c r="C660" s="19" t="s">
        <v>2737</v>
      </c>
    </row>
    <row r="661" spans="1:3" x14ac:dyDescent="0.2">
      <c r="A661" s="8" t="str">
        <f t="shared" si="10"/>
        <v>(49-9093) Fabric Menders, Except Garment</v>
      </c>
      <c r="B661" s="19" t="s">
        <v>2738</v>
      </c>
      <c r="C661" s="19" t="s">
        <v>2739</v>
      </c>
    </row>
    <row r="662" spans="1:3" x14ac:dyDescent="0.2">
      <c r="A662" s="8" t="str">
        <f t="shared" si="10"/>
        <v>(49-9094) Locksmiths and Safe Repairers</v>
      </c>
      <c r="B662" s="19" t="s">
        <v>2740</v>
      </c>
      <c r="C662" s="19" t="s">
        <v>2741</v>
      </c>
    </row>
    <row r="663" spans="1:3" x14ac:dyDescent="0.2">
      <c r="A663" s="8" t="str">
        <f t="shared" si="10"/>
        <v>(49-9095) Manufactured Building and Mobile Home Installers</v>
      </c>
      <c r="B663" s="19" t="s">
        <v>2742</v>
      </c>
      <c r="C663" s="19" t="s">
        <v>2743</v>
      </c>
    </row>
    <row r="664" spans="1:3" x14ac:dyDescent="0.2">
      <c r="A664" s="8" t="str">
        <f t="shared" si="10"/>
        <v>(49-9096) Riggers</v>
      </c>
      <c r="B664" s="19" t="s">
        <v>2744</v>
      </c>
      <c r="C664" s="19" t="s">
        <v>2745</v>
      </c>
    </row>
    <row r="665" spans="1:3" x14ac:dyDescent="0.2">
      <c r="A665" s="8" t="str">
        <f t="shared" si="10"/>
        <v>(49-9097) Signal and Track Switch Repairers</v>
      </c>
      <c r="B665" s="19" t="s">
        <v>2746</v>
      </c>
      <c r="C665" s="19" t="s">
        <v>2747</v>
      </c>
    </row>
    <row r="666" spans="1:3" x14ac:dyDescent="0.2">
      <c r="A666" s="8" t="str">
        <f t="shared" si="10"/>
        <v>(49-9098) Helpers--Installation, Maintenance, and Repair Workers</v>
      </c>
      <c r="B666" s="19" t="s">
        <v>2748</v>
      </c>
      <c r="C666" s="19" t="s">
        <v>2749</v>
      </c>
    </row>
    <row r="667" spans="1:3" x14ac:dyDescent="0.2">
      <c r="A667" s="8" t="str">
        <f t="shared" si="10"/>
        <v>(49-9099) Installation, Maintenance, and Repair Workers, All Other</v>
      </c>
      <c r="B667" s="19" t="s">
        <v>2750</v>
      </c>
      <c r="C667" s="19" t="s">
        <v>2751</v>
      </c>
    </row>
    <row r="668" spans="1:3" x14ac:dyDescent="0.2">
      <c r="A668" s="8" t="str">
        <f t="shared" si="10"/>
        <v>(51-1011) First-Line Supervisors of Production and Operating Workers</v>
      </c>
      <c r="B668" s="19" t="s">
        <v>2752</v>
      </c>
      <c r="C668" s="19" t="s">
        <v>2753</v>
      </c>
    </row>
    <row r="669" spans="1:3" x14ac:dyDescent="0.2">
      <c r="A669" s="8" t="str">
        <f t="shared" si="10"/>
        <v>(51-2011) Aircraft Structure, Surfaces, Rigging, and Systems Assemblers</v>
      </c>
      <c r="B669" s="19" t="s">
        <v>2754</v>
      </c>
      <c r="C669" s="19" t="s">
        <v>2755</v>
      </c>
    </row>
    <row r="670" spans="1:3" x14ac:dyDescent="0.2">
      <c r="A670" s="8" t="str">
        <f t="shared" si="10"/>
        <v>(51-2011) Aircraft Structure, Surfaces, Rigging, and Systems Assembler</v>
      </c>
      <c r="B670" s="19" t="s">
        <v>2754</v>
      </c>
      <c r="C670" s="19" t="s">
        <v>2756</v>
      </c>
    </row>
    <row r="671" spans="1:3" x14ac:dyDescent="0.2">
      <c r="A671" s="8" t="str">
        <f t="shared" si="10"/>
        <v>(51-2021) Coil Winders, Tapers, and Finishers</v>
      </c>
      <c r="B671" s="19" t="s">
        <v>2757</v>
      </c>
      <c r="C671" s="19" t="s">
        <v>2758</v>
      </c>
    </row>
    <row r="672" spans="1:3" x14ac:dyDescent="0.2">
      <c r="A672" s="8" t="str">
        <f t="shared" si="10"/>
        <v>(51-2022) Electrical and Electronic Equipment Assemblers</v>
      </c>
      <c r="B672" s="19" t="s">
        <v>2759</v>
      </c>
      <c r="C672" s="19" t="s">
        <v>2760</v>
      </c>
    </row>
    <row r="673" spans="1:3" x14ac:dyDescent="0.2">
      <c r="A673" s="8" t="str">
        <f t="shared" si="10"/>
        <v>(51-2023) Electromechanical Equipment Assemblers</v>
      </c>
      <c r="B673" s="19" t="s">
        <v>2761</v>
      </c>
      <c r="C673" s="19" t="s">
        <v>2762</v>
      </c>
    </row>
    <row r="674" spans="1:3" x14ac:dyDescent="0.2">
      <c r="A674" s="8" t="str">
        <f t="shared" si="10"/>
        <v>(51-2031) Engine and Other Machine Assemblers</v>
      </c>
      <c r="B674" s="19" t="s">
        <v>2763</v>
      </c>
      <c r="C674" s="19" t="s">
        <v>2764</v>
      </c>
    </row>
    <row r="675" spans="1:3" x14ac:dyDescent="0.2">
      <c r="A675" s="8" t="str">
        <f t="shared" si="10"/>
        <v>(51-2041) Structural Metal Fabricators and Fitters</v>
      </c>
      <c r="B675" s="19" t="s">
        <v>2765</v>
      </c>
      <c r="C675" s="19" t="s">
        <v>2766</v>
      </c>
    </row>
    <row r="676" spans="1:3" x14ac:dyDescent="0.2">
      <c r="A676" s="8" t="str">
        <f t="shared" si="10"/>
        <v>(51-2091) Fiberglass Laminators and Fabricators</v>
      </c>
      <c r="B676" s="19" t="s">
        <v>2767</v>
      </c>
      <c r="C676" s="19" t="s">
        <v>2768</v>
      </c>
    </row>
    <row r="677" spans="1:3" x14ac:dyDescent="0.2">
      <c r="A677" s="8" t="str">
        <f t="shared" si="10"/>
        <v>(51-2092) Team Assemblers</v>
      </c>
      <c r="B677" s="19" t="s">
        <v>2769</v>
      </c>
      <c r="C677" s="19" t="s">
        <v>2770</v>
      </c>
    </row>
    <row r="678" spans="1:3" x14ac:dyDescent="0.2">
      <c r="A678" s="8" t="str">
        <f t="shared" si="10"/>
        <v>(51-2093) Timing Device Assemblers and Adjusters</v>
      </c>
      <c r="B678" s="19" t="s">
        <v>2771</v>
      </c>
      <c r="C678" s="19" t="s">
        <v>2772</v>
      </c>
    </row>
    <row r="679" spans="1:3" x14ac:dyDescent="0.2">
      <c r="A679" s="8" t="str">
        <f t="shared" si="10"/>
        <v>(51-2099) Assemblers and Fabricators, All Other</v>
      </c>
      <c r="B679" s="19" t="s">
        <v>2773</v>
      </c>
      <c r="C679" s="19" t="s">
        <v>2774</v>
      </c>
    </row>
    <row r="680" spans="1:3" x14ac:dyDescent="0.2">
      <c r="A680" s="8" t="str">
        <f t="shared" si="10"/>
        <v>(51-3011) Bakers</v>
      </c>
      <c r="B680" s="19" t="s">
        <v>2775</v>
      </c>
      <c r="C680" s="19" t="s">
        <v>2776</v>
      </c>
    </row>
    <row r="681" spans="1:3" x14ac:dyDescent="0.2">
      <c r="A681" s="8" t="str">
        <f t="shared" si="10"/>
        <v>(51-3021) Butchers and Meat Cutters</v>
      </c>
      <c r="B681" s="19" t="s">
        <v>2777</v>
      </c>
      <c r="C681" s="19" t="s">
        <v>2778</v>
      </c>
    </row>
    <row r="682" spans="1:3" x14ac:dyDescent="0.2">
      <c r="A682" s="8" t="str">
        <f t="shared" si="10"/>
        <v>(51-3022) Meat, Poultry, and Fish Cutters and Trimmers</v>
      </c>
      <c r="B682" s="19" t="s">
        <v>2779</v>
      </c>
      <c r="C682" s="19" t="s">
        <v>2780</v>
      </c>
    </row>
    <row r="683" spans="1:3" x14ac:dyDescent="0.2">
      <c r="A683" s="8" t="str">
        <f t="shared" si="10"/>
        <v>(51-3023) Slaughterers and Meat Packers</v>
      </c>
      <c r="B683" s="19" t="s">
        <v>2781</v>
      </c>
      <c r="C683" s="19" t="s">
        <v>2782</v>
      </c>
    </row>
    <row r="684" spans="1:3" ht="24" x14ac:dyDescent="0.2">
      <c r="A684" s="8" t="str">
        <f t="shared" si="10"/>
        <v>(51-3091) Food and Tobacco Roasting, Baking, and Drying Machine Operators and Tenders</v>
      </c>
      <c r="B684" s="19" t="s">
        <v>2783</v>
      </c>
      <c r="C684" s="19" t="s">
        <v>2784</v>
      </c>
    </row>
    <row r="685" spans="1:3" x14ac:dyDescent="0.2">
      <c r="A685" s="8" t="str">
        <f t="shared" si="10"/>
        <v>(51-3092) Food Batchmakers</v>
      </c>
      <c r="B685" s="19" t="s">
        <v>2785</v>
      </c>
      <c r="C685" s="19" t="s">
        <v>2786</v>
      </c>
    </row>
    <row r="686" spans="1:3" x14ac:dyDescent="0.2">
      <c r="A686" s="8" t="str">
        <f t="shared" si="10"/>
        <v>(51-3093) Food Cooking Machine Operators and Tenders</v>
      </c>
      <c r="B686" s="19" t="s">
        <v>2787</v>
      </c>
      <c r="C686" s="19" t="s">
        <v>2788</v>
      </c>
    </row>
    <row r="687" spans="1:3" x14ac:dyDescent="0.2">
      <c r="A687" s="8" t="str">
        <f t="shared" si="10"/>
        <v>(51-3099) Food Processing Workers, All Other</v>
      </c>
      <c r="B687" s="19" t="s">
        <v>2789</v>
      </c>
      <c r="C687" s="19" t="s">
        <v>2790</v>
      </c>
    </row>
    <row r="688" spans="1:3" x14ac:dyDescent="0.2">
      <c r="A688" s="8" t="str">
        <f t="shared" si="10"/>
        <v>(51-4011) Computer-Controlled Machine Tool Operators, Metal and Plastic</v>
      </c>
      <c r="B688" s="19" t="s">
        <v>2791</v>
      </c>
      <c r="C688" s="19" t="s">
        <v>2792</v>
      </c>
    </row>
    <row r="689" spans="1:3" ht="24" x14ac:dyDescent="0.2">
      <c r="A689" s="8" t="str">
        <f t="shared" si="10"/>
        <v>(51-4012) Computer Numerically Controlled Machine Tool Programmers, Metal and Plastic</v>
      </c>
      <c r="B689" s="19" t="s">
        <v>2793</v>
      </c>
      <c r="C689" s="19" t="s">
        <v>2794</v>
      </c>
    </row>
    <row r="690" spans="1:3" ht="24" x14ac:dyDescent="0.2">
      <c r="A690" s="8" t="str">
        <f t="shared" si="10"/>
        <v>(51-4021) Extruding and Drawing Machine Setters, Operators, and Tenders, Metal and Plastic</v>
      </c>
      <c r="B690" s="19" t="s">
        <v>2795</v>
      </c>
      <c r="C690" s="19" t="s">
        <v>2796</v>
      </c>
    </row>
    <row r="691" spans="1:3" x14ac:dyDescent="0.2">
      <c r="A691" s="8" t="str">
        <f t="shared" si="10"/>
        <v>(51-4022) Forging Machine Setters, Operators, and Tenders, Metal and Plastic</v>
      </c>
      <c r="B691" s="19" t="s">
        <v>2797</v>
      </c>
      <c r="C691" s="19" t="s">
        <v>2798</v>
      </c>
    </row>
    <row r="692" spans="1:3" x14ac:dyDescent="0.2">
      <c r="A692" s="8" t="str">
        <f t="shared" si="10"/>
        <v>(51-4023) Rolling Machine Setters, Operators, and Tenders, Metal and Plastic</v>
      </c>
      <c r="B692" s="19" t="s">
        <v>2799</v>
      </c>
      <c r="C692" s="19" t="s">
        <v>2800</v>
      </c>
    </row>
    <row r="693" spans="1:3" ht="24" x14ac:dyDescent="0.2">
      <c r="A693" s="8" t="str">
        <f t="shared" si="10"/>
        <v>(51-4031) Cutting, Punching, and Press Machine Setters, Operators, and Tenders, Metal and Plastic</v>
      </c>
      <c r="B693" s="19" t="s">
        <v>2801</v>
      </c>
      <c r="C693" s="19" t="s">
        <v>2802</v>
      </c>
    </row>
    <row r="694" spans="1:3" ht="24" x14ac:dyDescent="0.2">
      <c r="A694" s="8" t="str">
        <f t="shared" si="10"/>
        <v>(51-4032) Drilling and Boring Machine Tool Setters, Operators, and Tenders, Metal and Plastic</v>
      </c>
      <c r="B694" s="19" t="s">
        <v>2803</v>
      </c>
      <c r="C694" s="19" t="s">
        <v>2804</v>
      </c>
    </row>
    <row r="695" spans="1:3" ht="24" x14ac:dyDescent="0.2">
      <c r="A695" s="8" t="str">
        <f t="shared" si="10"/>
        <v>(51-4033) Grinding, Lapping, Polishing, and Buffing Machine Tool Setters, Operators, and Tenders, Metal and Plastic</v>
      </c>
      <c r="B695" s="19" t="s">
        <v>2805</v>
      </c>
      <c r="C695" s="19" t="s">
        <v>2806</v>
      </c>
    </row>
    <row r="696" spans="1:3" ht="24" x14ac:dyDescent="0.2">
      <c r="A696" s="8" t="str">
        <f t="shared" si="10"/>
        <v>(51-4034) Lathe and Turning Machine Tool Setters, Operators, and Tenders, Metal and Plastic</v>
      </c>
      <c r="B696" s="19" t="s">
        <v>2807</v>
      </c>
      <c r="C696" s="19" t="s">
        <v>2808</v>
      </c>
    </row>
    <row r="697" spans="1:3" ht="24" x14ac:dyDescent="0.2">
      <c r="A697" s="8" t="str">
        <f t="shared" si="10"/>
        <v>(51-4035) Milling and Planing Machine Setters, Operators, and Tenders, Metal and Plastic</v>
      </c>
      <c r="B697" s="19" t="s">
        <v>2809</v>
      </c>
      <c r="C697" s="19" t="s">
        <v>2810</v>
      </c>
    </row>
    <row r="698" spans="1:3" x14ac:dyDescent="0.2">
      <c r="A698" s="8" t="str">
        <f t="shared" si="10"/>
        <v>(51-4041) Machinists</v>
      </c>
      <c r="B698" s="19" t="s">
        <v>2811</v>
      </c>
      <c r="C698" s="19" t="s">
        <v>2812</v>
      </c>
    </row>
    <row r="699" spans="1:3" x14ac:dyDescent="0.2">
      <c r="A699" s="8" t="str">
        <f t="shared" si="10"/>
        <v>(51-4051) Metal-Refining Furnace Operators and Tenders</v>
      </c>
      <c r="B699" s="19" t="s">
        <v>2813</v>
      </c>
      <c r="C699" s="19" t="s">
        <v>2814</v>
      </c>
    </row>
    <row r="700" spans="1:3" x14ac:dyDescent="0.2">
      <c r="A700" s="8" t="str">
        <f t="shared" si="10"/>
        <v>(51-4052) Pourers and Casters, Metal</v>
      </c>
      <c r="B700" s="19" t="s">
        <v>2815</v>
      </c>
      <c r="C700" s="19" t="s">
        <v>2816</v>
      </c>
    </row>
    <row r="701" spans="1:3" x14ac:dyDescent="0.2">
      <c r="A701" s="8" t="str">
        <f t="shared" si="10"/>
        <v>(51-4061) Model Makers, Metal and Plastic</v>
      </c>
      <c r="B701" s="19" t="s">
        <v>2817</v>
      </c>
      <c r="C701" s="19" t="s">
        <v>2818</v>
      </c>
    </row>
    <row r="702" spans="1:3" x14ac:dyDescent="0.2">
      <c r="A702" s="8" t="str">
        <f t="shared" si="10"/>
        <v>(51-4062) Patternmakers, Metal and Plastic</v>
      </c>
      <c r="B702" s="19" t="s">
        <v>2819</v>
      </c>
      <c r="C702" s="19" t="s">
        <v>2820</v>
      </c>
    </row>
    <row r="703" spans="1:3" x14ac:dyDescent="0.2">
      <c r="A703" s="8" t="str">
        <f t="shared" si="10"/>
        <v>(51-4071) Foundry Mold and Coremakers</v>
      </c>
      <c r="B703" s="19" t="s">
        <v>2821</v>
      </c>
      <c r="C703" s="19" t="s">
        <v>2822</v>
      </c>
    </row>
    <row r="704" spans="1:3" ht="24" x14ac:dyDescent="0.2">
      <c r="A704" s="8" t="str">
        <f t="shared" si="10"/>
        <v>(51-4072) Molding, Coremaking, and Casting Machine Setters, Operators, and Tenders, Metal and Plastic</v>
      </c>
      <c r="B704" s="19" t="s">
        <v>2823</v>
      </c>
      <c r="C704" s="19" t="s">
        <v>2824</v>
      </c>
    </row>
    <row r="705" spans="1:3" x14ac:dyDescent="0.2">
      <c r="A705" s="8" t="str">
        <f t="shared" si="10"/>
        <v>(51-4081) Multiple Machine Tool Setters, Operators, and Tenders, Metal and Plastic</v>
      </c>
      <c r="B705" s="19" t="s">
        <v>2825</v>
      </c>
      <c r="C705" s="19" t="s">
        <v>2826</v>
      </c>
    </row>
    <row r="706" spans="1:3" x14ac:dyDescent="0.2">
      <c r="A706" s="8" t="str">
        <f t="shared" si="10"/>
        <v>(51-4111) Tool and Die Makers</v>
      </c>
      <c r="B706" s="19" t="s">
        <v>2827</v>
      </c>
      <c r="C706" s="19" t="s">
        <v>2828</v>
      </c>
    </row>
    <row r="707" spans="1:3" x14ac:dyDescent="0.2">
      <c r="A707" s="8" t="str">
        <f t="shared" si="10"/>
        <v>(51-4121) Welders, Cutters, Solderers, and Brazers</v>
      </c>
      <c r="B707" s="19" t="s">
        <v>2829</v>
      </c>
      <c r="C707" s="19" t="s">
        <v>2830</v>
      </c>
    </row>
    <row r="708" spans="1:3" x14ac:dyDescent="0.2">
      <c r="A708" s="8" t="str">
        <f t="shared" ref="A708:A771" si="11">CONCATENATE("(",B708,") ",C708)</f>
        <v>(51-4122) Welding, Soldering, and Brazing Machine Setters, Operators, and Tenders</v>
      </c>
      <c r="B708" s="19" t="s">
        <v>2831</v>
      </c>
      <c r="C708" s="19" t="s">
        <v>2832</v>
      </c>
    </row>
    <row r="709" spans="1:3" x14ac:dyDescent="0.2">
      <c r="A709" s="8" t="str">
        <f t="shared" si="11"/>
        <v>(51-4191) Heat Treating Equipment Setters, Operators, and Tenders, Metal and Plastic</v>
      </c>
      <c r="B709" s="19" t="s">
        <v>2833</v>
      </c>
      <c r="C709" s="19" t="s">
        <v>2834</v>
      </c>
    </row>
    <row r="710" spans="1:3" x14ac:dyDescent="0.2">
      <c r="A710" s="8" t="str">
        <f t="shared" si="11"/>
        <v>(51-4192) Layout Workers, Metal and Plastic</v>
      </c>
      <c r="B710" s="19" t="s">
        <v>2835</v>
      </c>
      <c r="C710" s="19" t="s">
        <v>2836</v>
      </c>
    </row>
    <row r="711" spans="1:3" ht="24" x14ac:dyDescent="0.2">
      <c r="A711" s="8" t="str">
        <f t="shared" si="11"/>
        <v>(51-4193) Plating and Coating Machine Setters, Operators, and Tenders, Metal and Plastic</v>
      </c>
      <c r="B711" s="19" t="s">
        <v>2837</v>
      </c>
      <c r="C711" s="19" t="s">
        <v>2838</v>
      </c>
    </row>
    <row r="712" spans="1:3" x14ac:dyDescent="0.2">
      <c r="A712" s="8" t="str">
        <f t="shared" si="11"/>
        <v>(51-4194) Tool Grinders, Filers, and Sharpeners</v>
      </c>
      <c r="B712" s="19" t="s">
        <v>2839</v>
      </c>
      <c r="C712" s="19" t="s">
        <v>2840</v>
      </c>
    </row>
    <row r="713" spans="1:3" x14ac:dyDescent="0.2">
      <c r="A713" s="8" t="str">
        <f t="shared" si="11"/>
        <v>(51-4199) Metal Workers and Plastic Workers, All Other</v>
      </c>
      <c r="B713" s="19" t="s">
        <v>2841</v>
      </c>
      <c r="C713" s="19" t="s">
        <v>2842</v>
      </c>
    </row>
    <row r="714" spans="1:3" x14ac:dyDescent="0.2">
      <c r="A714" s="8" t="str">
        <f t="shared" si="11"/>
        <v>(51-5111) Prepress Technicians and Workers</v>
      </c>
      <c r="B714" s="19" t="s">
        <v>2843</v>
      </c>
      <c r="C714" s="19" t="s">
        <v>2844</v>
      </c>
    </row>
    <row r="715" spans="1:3" x14ac:dyDescent="0.2">
      <c r="A715" s="8" t="str">
        <f t="shared" si="11"/>
        <v>(51-5112) Printing Press Operators</v>
      </c>
      <c r="B715" s="19" t="s">
        <v>2845</v>
      </c>
      <c r="C715" s="19" t="s">
        <v>2846</v>
      </c>
    </row>
    <row r="716" spans="1:3" x14ac:dyDescent="0.2">
      <c r="A716" s="8" t="str">
        <f t="shared" si="11"/>
        <v>(51-5113) Print Binding and Finishing Workers</v>
      </c>
      <c r="B716" s="19" t="s">
        <v>2847</v>
      </c>
      <c r="C716" s="19" t="s">
        <v>2848</v>
      </c>
    </row>
    <row r="717" spans="1:3" x14ac:dyDescent="0.2">
      <c r="A717" s="8" t="str">
        <f t="shared" si="11"/>
        <v>(51-6011) Laundry and Dry-Cleaning Workers</v>
      </c>
      <c r="B717" s="19" t="s">
        <v>2849</v>
      </c>
      <c r="C717" s="19" t="s">
        <v>2850</v>
      </c>
    </row>
    <row r="718" spans="1:3" x14ac:dyDescent="0.2">
      <c r="A718" s="8" t="str">
        <f t="shared" si="11"/>
        <v>(51-6021) Pressers, Textile, Garment, and Related Materials</v>
      </c>
      <c r="B718" s="19" t="s">
        <v>2851</v>
      </c>
      <c r="C718" s="19" t="s">
        <v>2852</v>
      </c>
    </row>
    <row r="719" spans="1:3" x14ac:dyDescent="0.2">
      <c r="A719" s="8" t="str">
        <f t="shared" si="11"/>
        <v>(51-6031) Sewing Machine Operators</v>
      </c>
      <c r="B719" s="19" t="s">
        <v>2853</v>
      </c>
      <c r="C719" s="19" t="s">
        <v>2854</v>
      </c>
    </row>
    <row r="720" spans="1:3" x14ac:dyDescent="0.2">
      <c r="A720" s="8" t="str">
        <f t="shared" si="11"/>
        <v>(51-6041) Shoe and Leather Workers and Repairers</v>
      </c>
      <c r="B720" s="19" t="s">
        <v>2855</v>
      </c>
      <c r="C720" s="19" t="s">
        <v>2856</v>
      </c>
    </row>
    <row r="721" spans="1:3" x14ac:dyDescent="0.2">
      <c r="A721" s="8" t="str">
        <f t="shared" si="11"/>
        <v>(51-6042) Shoe Machine Operators and Tenders</v>
      </c>
      <c r="B721" s="19" t="s">
        <v>2857</v>
      </c>
      <c r="C721" s="19" t="s">
        <v>2858</v>
      </c>
    </row>
    <row r="722" spans="1:3" x14ac:dyDescent="0.2">
      <c r="A722" s="8" t="str">
        <f t="shared" si="11"/>
        <v>(51-6051) Sewers, Hand</v>
      </c>
      <c r="B722" s="19" t="s">
        <v>2859</v>
      </c>
      <c r="C722" s="19" t="s">
        <v>2860</v>
      </c>
    </row>
    <row r="723" spans="1:3" x14ac:dyDescent="0.2">
      <c r="A723" s="8" t="str">
        <f t="shared" si="11"/>
        <v>(51-6052) Tailors, Dressmakers, and Custom Sewers</v>
      </c>
      <c r="B723" s="19" t="s">
        <v>2861</v>
      </c>
      <c r="C723" s="19" t="s">
        <v>2862</v>
      </c>
    </row>
    <row r="724" spans="1:3" x14ac:dyDescent="0.2">
      <c r="A724" s="8" t="str">
        <f t="shared" si="11"/>
        <v>(51-6061) Textile Bleaching and Dyeing Machine Operators and Tenders</v>
      </c>
      <c r="B724" s="19" t="s">
        <v>2863</v>
      </c>
      <c r="C724" s="19" t="s">
        <v>2864</v>
      </c>
    </row>
    <row r="725" spans="1:3" x14ac:dyDescent="0.2">
      <c r="A725" s="8" t="str">
        <f t="shared" si="11"/>
        <v>(51-6062) Textile Cutting Machine Setters, Operators, and Tenders</v>
      </c>
      <c r="B725" s="19" t="s">
        <v>2865</v>
      </c>
      <c r="C725" s="19" t="s">
        <v>2866</v>
      </c>
    </row>
    <row r="726" spans="1:3" x14ac:dyDescent="0.2">
      <c r="A726" s="8" t="str">
        <f t="shared" si="11"/>
        <v>(51-6063) Textile Knitting and Weaving Machine Setters, Operators, and Tenders</v>
      </c>
      <c r="B726" s="19" t="s">
        <v>2867</v>
      </c>
      <c r="C726" s="19" t="s">
        <v>2868</v>
      </c>
    </row>
    <row r="727" spans="1:3" ht="24" x14ac:dyDescent="0.2">
      <c r="A727" s="8" t="str">
        <f t="shared" si="11"/>
        <v>(51-6064) Textile Winding, Twisting, and Drawing Out Machine Setters, Operators, and Tenders</v>
      </c>
      <c r="B727" s="19" t="s">
        <v>2869</v>
      </c>
      <c r="C727" s="19" t="s">
        <v>2870</v>
      </c>
    </row>
    <row r="728" spans="1:3" ht="24" x14ac:dyDescent="0.2">
      <c r="A728" s="8" t="str">
        <f t="shared" si="11"/>
        <v>(51-6091) Extruding and Forming Machine Setters, Operators, and Tenders, Synthetic and Glass Fibers</v>
      </c>
      <c r="B728" s="19" t="s">
        <v>2871</v>
      </c>
      <c r="C728" s="19" t="s">
        <v>2872</v>
      </c>
    </row>
    <row r="729" spans="1:3" x14ac:dyDescent="0.2">
      <c r="A729" s="8" t="str">
        <f t="shared" si="11"/>
        <v>(51-6092) Fabric and Apparel Patternmakers</v>
      </c>
      <c r="B729" s="19" t="s">
        <v>2873</v>
      </c>
      <c r="C729" s="19" t="s">
        <v>2874</v>
      </c>
    </row>
    <row r="730" spans="1:3" x14ac:dyDescent="0.2">
      <c r="A730" s="8" t="str">
        <f t="shared" si="11"/>
        <v>(51-6093) Upholsterers</v>
      </c>
      <c r="B730" s="19" t="s">
        <v>2875</v>
      </c>
      <c r="C730" s="19" t="s">
        <v>2876</v>
      </c>
    </row>
    <row r="731" spans="1:3" x14ac:dyDescent="0.2">
      <c r="A731" s="8" t="str">
        <f t="shared" si="11"/>
        <v>(51-6099) Textile, Apparel, and Furnishings Workers, All Other</v>
      </c>
      <c r="B731" s="19" t="s">
        <v>2877</v>
      </c>
      <c r="C731" s="19" t="s">
        <v>2878</v>
      </c>
    </row>
    <row r="732" spans="1:3" x14ac:dyDescent="0.2">
      <c r="A732" s="8" t="str">
        <f t="shared" si="11"/>
        <v>(51-7011) Cabinetmakers and Bench Carpenters</v>
      </c>
      <c r="B732" s="19" t="s">
        <v>2879</v>
      </c>
      <c r="C732" s="19" t="s">
        <v>2880</v>
      </c>
    </row>
    <row r="733" spans="1:3" x14ac:dyDescent="0.2">
      <c r="A733" s="8" t="str">
        <f t="shared" si="11"/>
        <v>(51-7021) Furniture Finishers</v>
      </c>
      <c r="B733" s="19" t="s">
        <v>2881</v>
      </c>
      <c r="C733" s="19" t="s">
        <v>2882</v>
      </c>
    </row>
    <row r="734" spans="1:3" x14ac:dyDescent="0.2">
      <c r="A734" s="8" t="str">
        <f t="shared" si="11"/>
        <v>(51-7031) Model Makers, Wood</v>
      </c>
      <c r="B734" s="19" t="s">
        <v>2883</v>
      </c>
      <c r="C734" s="19" t="s">
        <v>2884</v>
      </c>
    </row>
    <row r="735" spans="1:3" x14ac:dyDescent="0.2">
      <c r="A735" s="8" t="str">
        <f t="shared" si="11"/>
        <v>(51-7032) Patternmakers, Wood</v>
      </c>
      <c r="B735" s="19" t="s">
        <v>2885</v>
      </c>
      <c r="C735" s="19" t="s">
        <v>2886</v>
      </c>
    </row>
    <row r="736" spans="1:3" x14ac:dyDescent="0.2">
      <c r="A736" s="8" t="str">
        <f t="shared" si="11"/>
        <v>(51-7041) Sawing Machine Setters, Operators, and Tenders, Wood</v>
      </c>
      <c r="B736" s="19" t="s">
        <v>2887</v>
      </c>
      <c r="C736" s="19" t="s">
        <v>2888</v>
      </c>
    </row>
    <row r="737" spans="1:3" x14ac:dyDescent="0.2">
      <c r="A737" s="8" t="str">
        <f t="shared" si="11"/>
        <v>(51-7042) Woodworking Machine Setters, Operators, and Tenders, Except Sawing</v>
      </c>
      <c r="B737" s="19" t="s">
        <v>2889</v>
      </c>
      <c r="C737" s="19" t="s">
        <v>2890</v>
      </c>
    </row>
    <row r="738" spans="1:3" x14ac:dyDescent="0.2">
      <c r="A738" s="8" t="str">
        <f t="shared" si="11"/>
        <v>(51-7099) Woodworkers, All Other</v>
      </c>
      <c r="B738" s="19" t="s">
        <v>2891</v>
      </c>
      <c r="C738" s="19" t="s">
        <v>2892</v>
      </c>
    </row>
    <row r="739" spans="1:3" x14ac:dyDescent="0.2">
      <c r="A739" s="8" t="str">
        <f t="shared" si="11"/>
        <v>(51-8011) Nuclear Power Reactor Operators</v>
      </c>
      <c r="B739" s="19" t="s">
        <v>2893</v>
      </c>
      <c r="C739" s="19" t="s">
        <v>2894</v>
      </c>
    </row>
    <row r="740" spans="1:3" x14ac:dyDescent="0.2">
      <c r="A740" s="8" t="str">
        <f t="shared" si="11"/>
        <v>(51-8012) Power Distributors and Dispatchers</v>
      </c>
      <c r="B740" s="19" t="s">
        <v>2895</v>
      </c>
      <c r="C740" s="19" t="s">
        <v>2896</v>
      </c>
    </row>
    <row r="741" spans="1:3" x14ac:dyDescent="0.2">
      <c r="A741" s="8" t="str">
        <f t="shared" si="11"/>
        <v>(51-8013) Power Plant Operators</v>
      </c>
      <c r="B741" s="19" t="s">
        <v>2897</v>
      </c>
      <c r="C741" s="19" t="s">
        <v>2898</v>
      </c>
    </row>
    <row r="742" spans="1:3" x14ac:dyDescent="0.2">
      <c r="A742" s="8" t="str">
        <f t="shared" si="11"/>
        <v>(51-8021) Stationary Engineers and Boiler Operators</v>
      </c>
      <c r="B742" s="19" t="s">
        <v>2899</v>
      </c>
      <c r="C742" s="19" t="s">
        <v>2900</v>
      </c>
    </row>
    <row r="743" spans="1:3" x14ac:dyDescent="0.2">
      <c r="A743" s="8" t="str">
        <f t="shared" si="11"/>
        <v>(51-8031) Water and Wastewater Treatment Plant and System Operators</v>
      </c>
      <c r="B743" s="19" t="s">
        <v>2901</v>
      </c>
      <c r="C743" s="19" t="s">
        <v>2902</v>
      </c>
    </row>
    <row r="744" spans="1:3" x14ac:dyDescent="0.2">
      <c r="A744" s="8" t="str">
        <f t="shared" si="11"/>
        <v>(51-8091) Chemical Plant and System Operators</v>
      </c>
      <c r="B744" s="19" t="s">
        <v>2903</v>
      </c>
      <c r="C744" s="19" t="s">
        <v>2904</v>
      </c>
    </row>
    <row r="745" spans="1:3" x14ac:dyDescent="0.2">
      <c r="A745" s="8" t="str">
        <f t="shared" si="11"/>
        <v>(51-8092) Gas Plant Operators</v>
      </c>
      <c r="B745" s="19" t="s">
        <v>2905</v>
      </c>
      <c r="C745" s="19" t="s">
        <v>2906</v>
      </c>
    </row>
    <row r="746" spans="1:3" x14ac:dyDescent="0.2">
      <c r="A746" s="8" t="str">
        <f t="shared" si="11"/>
        <v>(51-8093) Petroleum Pump System Operators, Refinery Operators, and Gaugers</v>
      </c>
      <c r="B746" s="19" t="s">
        <v>2907</v>
      </c>
      <c r="C746" s="19" t="s">
        <v>2908</v>
      </c>
    </row>
    <row r="747" spans="1:3" x14ac:dyDescent="0.2">
      <c r="A747" s="8" t="str">
        <f t="shared" si="11"/>
        <v>(51-8099) Plant and System Operators, All Other</v>
      </c>
      <c r="B747" s="19" t="s">
        <v>2909</v>
      </c>
      <c r="C747" s="19" t="s">
        <v>2910</v>
      </c>
    </row>
    <row r="748" spans="1:3" x14ac:dyDescent="0.2">
      <c r="A748" s="8" t="str">
        <f t="shared" si="11"/>
        <v>(51-9011) Chemical Equipment Operators and Tenders</v>
      </c>
      <c r="B748" s="19" t="s">
        <v>2911</v>
      </c>
      <c r="C748" s="19" t="s">
        <v>2912</v>
      </c>
    </row>
    <row r="749" spans="1:3" ht="24" x14ac:dyDescent="0.2">
      <c r="A749" s="8" t="str">
        <f t="shared" si="11"/>
        <v>(51-9012) Separating, Filtering, Clarifying, Precipitating, and Still Machine Setters, Operators, and Tenders</v>
      </c>
      <c r="B749" s="19" t="s">
        <v>2913</v>
      </c>
      <c r="C749" s="19" t="s">
        <v>2914</v>
      </c>
    </row>
    <row r="750" spans="1:3" x14ac:dyDescent="0.2">
      <c r="A750" s="8" t="str">
        <f t="shared" si="11"/>
        <v>(51-9021) Crushing, Grinding, and Polishing Machine Setters, Operators, and Tenders</v>
      </c>
      <c r="B750" s="19" t="s">
        <v>2915</v>
      </c>
      <c r="C750" s="19" t="s">
        <v>2916</v>
      </c>
    </row>
    <row r="751" spans="1:3" x14ac:dyDescent="0.2">
      <c r="A751" s="8" t="str">
        <f t="shared" si="11"/>
        <v>(51-9022) Grinding and Polishing Workers, Hand</v>
      </c>
      <c r="B751" s="19" t="s">
        <v>2917</v>
      </c>
      <c r="C751" s="19" t="s">
        <v>2918</v>
      </c>
    </row>
    <row r="752" spans="1:3" x14ac:dyDescent="0.2">
      <c r="A752" s="8" t="str">
        <f t="shared" si="11"/>
        <v>(51-9023) Mixing and Blending Machine Setters, Operators, and Tenders</v>
      </c>
      <c r="B752" s="19" t="s">
        <v>2919</v>
      </c>
      <c r="C752" s="19" t="s">
        <v>2920</v>
      </c>
    </row>
    <row r="753" spans="1:3" x14ac:dyDescent="0.2">
      <c r="A753" s="8" t="str">
        <f t="shared" si="11"/>
        <v>(51-9031) Cutters and Trimmers, Hand</v>
      </c>
      <c r="B753" s="19" t="s">
        <v>2921</v>
      </c>
      <c r="C753" s="19" t="s">
        <v>2922</v>
      </c>
    </row>
    <row r="754" spans="1:3" x14ac:dyDescent="0.2">
      <c r="A754" s="8" t="str">
        <f t="shared" si="11"/>
        <v>(51-9032) Cutting and Slicing Machine Setters, Operators, and Tenders</v>
      </c>
      <c r="B754" s="19" t="s">
        <v>2923</v>
      </c>
      <c r="C754" s="19" t="s">
        <v>2924</v>
      </c>
    </row>
    <row r="755" spans="1:3" ht="24" x14ac:dyDescent="0.2">
      <c r="A755" s="8" t="str">
        <f t="shared" si="11"/>
        <v>(51-9041) Extruding, Forming, Pressing, and Compacting Machine Setters, Operators, and Tenders</v>
      </c>
      <c r="B755" s="19" t="s">
        <v>2925</v>
      </c>
      <c r="C755" s="19" t="s">
        <v>2926</v>
      </c>
    </row>
    <row r="756" spans="1:3" x14ac:dyDescent="0.2">
      <c r="A756" s="8" t="str">
        <f t="shared" si="11"/>
        <v>(51-9051) Furnace, Kiln, Oven, Drier, and Kettle Operators and Tenders</v>
      </c>
      <c r="B756" s="19" t="s">
        <v>2927</v>
      </c>
      <c r="C756" s="19" t="s">
        <v>2928</v>
      </c>
    </row>
    <row r="757" spans="1:3" x14ac:dyDescent="0.2">
      <c r="A757" s="8" t="str">
        <f t="shared" si="11"/>
        <v>(51-9061) Inspectors, Testers, Sorters, Samplers, and Weighers</v>
      </c>
      <c r="B757" s="19" t="s">
        <v>2929</v>
      </c>
      <c r="C757" s="19" t="s">
        <v>2930</v>
      </c>
    </row>
    <row r="758" spans="1:3" x14ac:dyDescent="0.2">
      <c r="A758" s="8" t="str">
        <f t="shared" si="11"/>
        <v>(51-9071) Jewelers and Precious Stone and Metal Workers</v>
      </c>
      <c r="B758" s="19" t="s">
        <v>2931</v>
      </c>
      <c r="C758" s="19" t="s">
        <v>2932</v>
      </c>
    </row>
    <row r="759" spans="1:3" x14ac:dyDescent="0.2">
      <c r="A759" s="8" t="str">
        <f t="shared" si="11"/>
        <v>(51-9081) Dental Laboratory Technicians</v>
      </c>
      <c r="B759" s="19" t="s">
        <v>2933</v>
      </c>
      <c r="C759" s="19" t="s">
        <v>2934</v>
      </c>
    </row>
    <row r="760" spans="1:3" x14ac:dyDescent="0.2">
      <c r="A760" s="8" t="str">
        <f t="shared" si="11"/>
        <v>(51-9082) Medical Appliance Technicians</v>
      </c>
      <c r="B760" s="19" t="s">
        <v>2935</v>
      </c>
      <c r="C760" s="19" t="s">
        <v>2936</v>
      </c>
    </row>
    <row r="761" spans="1:3" x14ac:dyDescent="0.2">
      <c r="A761" s="8" t="str">
        <f t="shared" si="11"/>
        <v>(51-9083) Ophthalmic Laboratory Technicians</v>
      </c>
      <c r="B761" s="19" t="s">
        <v>2937</v>
      </c>
      <c r="C761" s="19" t="s">
        <v>2938</v>
      </c>
    </row>
    <row r="762" spans="1:3" x14ac:dyDescent="0.2">
      <c r="A762" s="8" t="str">
        <f t="shared" si="11"/>
        <v>(51-9111) Packaging and Filling Machine Operators and Tenders</v>
      </c>
      <c r="B762" s="19" t="s">
        <v>2939</v>
      </c>
      <c r="C762" s="19" t="s">
        <v>2940</v>
      </c>
    </row>
    <row r="763" spans="1:3" x14ac:dyDescent="0.2">
      <c r="A763" s="8" t="str">
        <f t="shared" si="11"/>
        <v>(51-9121) Coating, Painting, and Spraying Machine Setters, Operators, and Tenders</v>
      </c>
      <c r="B763" s="19" t="s">
        <v>2941</v>
      </c>
      <c r="C763" s="19" t="s">
        <v>2942</v>
      </c>
    </row>
    <row r="764" spans="1:3" x14ac:dyDescent="0.2">
      <c r="A764" s="8" t="str">
        <f t="shared" si="11"/>
        <v>(51-9122) Painters, Transportation Equipment</v>
      </c>
      <c r="B764" s="19" t="s">
        <v>2943</v>
      </c>
      <c r="C764" s="19" t="s">
        <v>2944</v>
      </c>
    </row>
    <row r="765" spans="1:3" x14ac:dyDescent="0.2">
      <c r="A765" s="8" t="str">
        <f t="shared" si="11"/>
        <v>(51-9123) Painting, Coating, and Decorating Workers</v>
      </c>
      <c r="B765" s="19" t="s">
        <v>2945</v>
      </c>
      <c r="C765" s="19" t="s">
        <v>2946</v>
      </c>
    </row>
    <row r="766" spans="1:3" x14ac:dyDescent="0.2">
      <c r="A766" s="8" t="str">
        <f t="shared" si="11"/>
        <v>(51-9141) Semiconductor Processors</v>
      </c>
      <c r="B766" s="19" t="s">
        <v>2947</v>
      </c>
      <c r="C766" s="19" t="s">
        <v>2948</v>
      </c>
    </row>
    <row r="767" spans="1:3" x14ac:dyDescent="0.2">
      <c r="A767" s="8" t="str">
        <f t="shared" si="11"/>
        <v>(51-9151) Photographic Process Workers and Processing Machine Operators</v>
      </c>
      <c r="B767" s="19" t="s">
        <v>2949</v>
      </c>
      <c r="C767" s="19" t="s">
        <v>2950</v>
      </c>
    </row>
    <row r="768" spans="1:3" x14ac:dyDescent="0.2">
      <c r="A768" s="8" t="str">
        <f t="shared" si="11"/>
        <v>(51-9191) Adhesive Bonding Machine Operators and Tenders</v>
      </c>
      <c r="B768" s="19" t="s">
        <v>2951</v>
      </c>
      <c r="C768" s="19" t="s">
        <v>2952</v>
      </c>
    </row>
    <row r="769" spans="1:3" x14ac:dyDescent="0.2">
      <c r="A769" s="8" t="str">
        <f t="shared" si="11"/>
        <v>(51-9192) Cleaning, Washing, and Metal Pickling Equipment Operators and Tenders</v>
      </c>
      <c r="B769" s="19" t="s">
        <v>2953</v>
      </c>
      <c r="C769" s="19" t="s">
        <v>2954</v>
      </c>
    </row>
    <row r="770" spans="1:3" x14ac:dyDescent="0.2">
      <c r="A770" s="8" t="str">
        <f t="shared" si="11"/>
        <v>(51-9193) Cooling and Freezing Equipment Operators and Tenders</v>
      </c>
      <c r="B770" s="19" t="s">
        <v>2955</v>
      </c>
      <c r="C770" s="19" t="s">
        <v>2956</v>
      </c>
    </row>
    <row r="771" spans="1:3" x14ac:dyDescent="0.2">
      <c r="A771" s="8" t="str">
        <f t="shared" si="11"/>
        <v>(51-9194) Etchers and Engravers</v>
      </c>
      <c r="B771" s="19" t="s">
        <v>2957</v>
      </c>
      <c r="C771" s="19" t="s">
        <v>2958</v>
      </c>
    </row>
    <row r="772" spans="1:3" x14ac:dyDescent="0.2">
      <c r="A772" s="8" t="str">
        <f t="shared" ref="A772:A835" si="12">CONCATENATE("(",B772,") ",C772)</f>
        <v>(51-9195) Molders, Shapers, and Casters, Except Metal and Plastic</v>
      </c>
      <c r="B772" s="19" t="s">
        <v>2959</v>
      </c>
      <c r="C772" s="19" t="s">
        <v>2960</v>
      </c>
    </row>
    <row r="773" spans="1:3" x14ac:dyDescent="0.2">
      <c r="A773" s="8" t="str">
        <f t="shared" si="12"/>
        <v>(51-9196) Paper Goods Machine Setters, Operators, and Tenders</v>
      </c>
      <c r="B773" s="19" t="s">
        <v>2961</v>
      </c>
      <c r="C773" s="19" t="s">
        <v>2962</v>
      </c>
    </row>
    <row r="774" spans="1:3" x14ac:dyDescent="0.2">
      <c r="A774" s="8" t="str">
        <f t="shared" si="12"/>
        <v>(51-9197) Tire Builders</v>
      </c>
      <c r="B774" s="19" t="s">
        <v>2963</v>
      </c>
      <c r="C774" s="19" t="s">
        <v>2964</v>
      </c>
    </row>
    <row r="775" spans="1:3" x14ac:dyDescent="0.2">
      <c r="A775" s="8" t="str">
        <f t="shared" si="12"/>
        <v>(51-9198) Helpers--Production Workers</v>
      </c>
      <c r="B775" s="19" t="s">
        <v>2965</v>
      </c>
      <c r="C775" s="19" t="s">
        <v>2966</v>
      </c>
    </row>
    <row r="776" spans="1:3" x14ac:dyDescent="0.2">
      <c r="A776" s="8" t="str">
        <f t="shared" si="12"/>
        <v>(53-1011) Aircraft Cargo Handling Supervisors</v>
      </c>
      <c r="B776" s="19" t="s">
        <v>2967</v>
      </c>
      <c r="C776" s="19" t="s">
        <v>2968</v>
      </c>
    </row>
    <row r="777" spans="1:3" x14ac:dyDescent="0.2">
      <c r="A777" s="8" t="str">
        <f t="shared" si="12"/>
        <v>(53-1021) First-Line Supervisors of Helpers, Laborers, and Material Movers, Hand</v>
      </c>
      <c r="B777" s="19" t="s">
        <v>2969</v>
      </c>
      <c r="C777" s="19" t="s">
        <v>2970</v>
      </c>
    </row>
    <row r="778" spans="1:3" ht="24" x14ac:dyDescent="0.2">
      <c r="A778" s="8" t="str">
        <f t="shared" si="12"/>
        <v>(53-1031) First-Line Supervisors of Transportation and Material-Moving Machine and Vehicle Operators</v>
      </c>
      <c r="B778" s="19" t="s">
        <v>2971</v>
      </c>
      <c r="C778" s="19" t="s">
        <v>2972</v>
      </c>
    </row>
    <row r="779" spans="1:3" x14ac:dyDescent="0.2">
      <c r="A779" s="8" t="str">
        <f t="shared" si="12"/>
        <v>(53-2011) Airline Pilots, Copilots, and Flight Engineers</v>
      </c>
      <c r="B779" s="19" t="s">
        <v>2973</v>
      </c>
      <c r="C779" s="19" t="s">
        <v>2974</v>
      </c>
    </row>
    <row r="780" spans="1:3" x14ac:dyDescent="0.2">
      <c r="A780" s="8" t="str">
        <f t="shared" si="12"/>
        <v>(53-2012) Commercial Pilots</v>
      </c>
      <c r="B780" s="19" t="s">
        <v>2975</v>
      </c>
      <c r="C780" s="19" t="s">
        <v>2976</v>
      </c>
    </row>
    <row r="781" spans="1:3" x14ac:dyDescent="0.2">
      <c r="A781" s="8" t="str">
        <f t="shared" si="12"/>
        <v>(53-2021) Air Traffic Controllers</v>
      </c>
      <c r="B781" s="19" t="s">
        <v>2977</v>
      </c>
      <c r="C781" s="19" t="s">
        <v>2978</v>
      </c>
    </row>
    <row r="782" spans="1:3" x14ac:dyDescent="0.2">
      <c r="A782" s="8" t="str">
        <f t="shared" si="12"/>
        <v>(53-2022) Airfield Operations Specialists</v>
      </c>
      <c r="B782" s="19" t="s">
        <v>2979</v>
      </c>
      <c r="C782" s="19" t="s">
        <v>2980</v>
      </c>
    </row>
    <row r="783" spans="1:3" x14ac:dyDescent="0.2">
      <c r="A783" s="8" t="str">
        <f t="shared" si="12"/>
        <v>(53-2031) Flight Attendants</v>
      </c>
      <c r="B783" s="19" t="s">
        <v>2981</v>
      </c>
      <c r="C783" s="19" t="s">
        <v>2982</v>
      </c>
    </row>
    <row r="784" spans="1:3" x14ac:dyDescent="0.2">
      <c r="A784" s="8" t="str">
        <f t="shared" si="12"/>
        <v>(53-3011) Ambulance Drivers and Attendants, Except Emergency Medical Technicians</v>
      </c>
      <c r="B784" s="19" t="s">
        <v>2983</v>
      </c>
      <c r="C784" s="19" t="s">
        <v>2984</v>
      </c>
    </row>
    <row r="785" spans="1:3" x14ac:dyDescent="0.2">
      <c r="A785" s="8" t="str">
        <f t="shared" si="12"/>
        <v>(53-3021) Bus Drivers, Transit and Intercity</v>
      </c>
      <c r="B785" s="19" t="s">
        <v>2985</v>
      </c>
      <c r="C785" s="19" t="s">
        <v>2986</v>
      </c>
    </row>
    <row r="786" spans="1:3" x14ac:dyDescent="0.2">
      <c r="A786" s="8" t="str">
        <f t="shared" si="12"/>
        <v xml:space="preserve">(53-3022) Bus Drivers, School or Special Client </v>
      </c>
      <c r="B786" s="19" t="s">
        <v>2987</v>
      </c>
      <c r="C786" s="19" t="s">
        <v>2988</v>
      </c>
    </row>
    <row r="787" spans="1:3" x14ac:dyDescent="0.2">
      <c r="A787" s="8" t="str">
        <f t="shared" si="12"/>
        <v>(53-3022) Bus Drivers, School or Special Client</v>
      </c>
      <c r="B787" s="19" t="s">
        <v>2987</v>
      </c>
      <c r="C787" s="19" t="s">
        <v>2989</v>
      </c>
    </row>
    <row r="788" spans="1:3" x14ac:dyDescent="0.2">
      <c r="A788" s="8" t="str">
        <f t="shared" si="12"/>
        <v>(53-3031) Driver/Sales Workers</v>
      </c>
      <c r="B788" s="19" t="s">
        <v>2990</v>
      </c>
      <c r="C788" s="19" t="s">
        <v>2991</v>
      </c>
    </row>
    <row r="789" spans="1:3" x14ac:dyDescent="0.2">
      <c r="A789" s="8" t="str">
        <f t="shared" si="12"/>
        <v>(53-3032) Heavy and Tractor-Trailer Truck Drivers</v>
      </c>
      <c r="B789" s="19" t="s">
        <v>2992</v>
      </c>
      <c r="C789" s="19" t="s">
        <v>2993</v>
      </c>
    </row>
    <row r="790" spans="1:3" x14ac:dyDescent="0.2">
      <c r="A790" s="8" t="str">
        <f t="shared" si="12"/>
        <v>(53-3033) Light Truck or Delivery Services Drivers</v>
      </c>
      <c r="B790" s="19" t="s">
        <v>2994</v>
      </c>
      <c r="C790" s="19" t="s">
        <v>2995</v>
      </c>
    </row>
    <row r="791" spans="1:3" x14ac:dyDescent="0.2">
      <c r="A791" s="8" t="str">
        <f t="shared" si="12"/>
        <v>(53-3041) Taxi Drivers and Chauffeurs</v>
      </c>
      <c r="B791" s="19" t="s">
        <v>2996</v>
      </c>
      <c r="C791" s="19" t="s">
        <v>2997</v>
      </c>
    </row>
    <row r="792" spans="1:3" x14ac:dyDescent="0.2">
      <c r="A792" s="8" t="str">
        <f t="shared" si="12"/>
        <v>(53-3099) Motor Vehicle Operators, All Other</v>
      </c>
      <c r="B792" s="19" t="s">
        <v>2998</v>
      </c>
      <c r="C792" s="19" t="s">
        <v>2999</v>
      </c>
    </row>
    <row r="793" spans="1:3" x14ac:dyDescent="0.2">
      <c r="A793" s="8" t="str">
        <f t="shared" si="12"/>
        <v>(53-4011) Locomotive Engineers</v>
      </c>
      <c r="B793" s="19" t="s">
        <v>3000</v>
      </c>
      <c r="C793" s="19" t="s">
        <v>3001</v>
      </c>
    </row>
    <row r="794" spans="1:3" x14ac:dyDescent="0.2">
      <c r="A794" s="8" t="str">
        <f t="shared" si="12"/>
        <v>(53-4012) Locomotive Firers</v>
      </c>
      <c r="B794" s="19" t="s">
        <v>3002</v>
      </c>
      <c r="C794" s="19" t="s">
        <v>3003</v>
      </c>
    </row>
    <row r="795" spans="1:3" x14ac:dyDescent="0.2">
      <c r="A795" s="8" t="str">
        <f t="shared" si="12"/>
        <v>(53-4013) Rail Yard Engineers, Dinkey Operators, and Hostlers</v>
      </c>
      <c r="B795" s="19" t="s">
        <v>3004</v>
      </c>
      <c r="C795" s="19" t="s">
        <v>3005</v>
      </c>
    </row>
    <row r="796" spans="1:3" x14ac:dyDescent="0.2">
      <c r="A796" s="8" t="str">
        <f t="shared" si="12"/>
        <v>(53-4021) Railroad Brake, Signal, and Switch Operators</v>
      </c>
      <c r="B796" s="19" t="s">
        <v>3006</v>
      </c>
      <c r="C796" s="19" t="s">
        <v>3007</v>
      </c>
    </row>
    <row r="797" spans="1:3" x14ac:dyDescent="0.2">
      <c r="A797" s="8" t="str">
        <f t="shared" si="12"/>
        <v>(53-4031) Railroad Conductors and Yardmasters</v>
      </c>
      <c r="B797" s="19" t="s">
        <v>3008</v>
      </c>
      <c r="C797" s="19" t="s">
        <v>3009</v>
      </c>
    </row>
    <row r="798" spans="1:3" x14ac:dyDescent="0.2">
      <c r="A798" s="8" t="str">
        <f t="shared" si="12"/>
        <v>(53-4041) Subway and Streetcar Operators</v>
      </c>
      <c r="B798" s="19" t="s">
        <v>3010</v>
      </c>
      <c r="C798" s="19" t="s">
        <v>3011</v>
      </c>
    </row>
    <row r="799" spans="1:3" x14ac:dyDescent="0.2">
      <c r="A799" s="8" t="str">
        <f t="shared" si="12"/>
        <v>(53-4099) Rail Transportation Workers, All Other</v>
      </c>
      <c r="B799" s="19" t="s">
        <v>3012</v>
      </c>
      <c r="C799" s="19" t="s">
        <v>3013</v>
      </c>
    </row>
    <row r="800" spans="1:3" x14ac:dyDescent="0.2">
      <c r="A800" s="8" t="str">
        <f t="shared" si="12"/>
        <v>(53-5011) Sailors and Marine Oilers</v>
      </c>
      <c r="B800" s="19" t="s">
        <v>3014</v>
      </c>
      <c r="C800" s="19" t="s">
        <v>3015</v>
      </c>
    </row>
    <row r="801" spans="1:3" x14ac:dyDescent="0.2">
      <c r="A801" s="8" t="str">
        <f t="shared" si="12"/>
        <v>(53-5021) Captains, Mates, and Pilots of Water Vessels</v>
      </c>
      <c r="B801" s="19" t="s">
        <v>3016</v>
      </c>
      <c r="C801" s="19" t="s">
        <v>3017</v>
      </c>
    </row>
    <row r="802" spans="1:3" x14ac:dyDescent="0.2">
      <c r="A802" s="8" t="str">
        <f t="shared" si="12"/>
        <v>(53-5022) Motorboat Operators</v>
      </c>
      <c r="B802" s="19" t="s">
        <v>3018</v>
      </c>
      <c r="C802" s="19" t="s">
        <v>3019</v>
      </c>
    </row>
    <row r="803" spans="1:3" x14ac:dyDescent="0.2">
      <c r="A803" s="8" t="str">
        <f t="shared" si="12"/>
        <v>(53-5031) Ship Engineers</v>
      </c>
      <c r="B803" s="19" t="s">
        <v>3020</v>
      </c>
      <c r="C803" s="19" t="s">
        <v>3021</v>
      </c>
    </row>
    <row r="804" spans="1:3" x14ac:dyDescent="0.2">
      <c r="A804" s="8" t="str">
        <f t="shared" si="12"/>
        <v>(53-6011) Bridge and Lock Tenders</v>
      </c>
      <c r="B804" s="19" t="s">
        <v>3022</v>
      </c>
      <c r="C804" s="19" t="s">
        <v>3023</v>
      </c>
    </row>
    <row r="805" spans="1:3" x14ac:dyDescent="0.2">
      <c r="A805" s="8" t="str">
        <f t="shared" si="12"/>
        <v>(53-6021) Parking Lot Attendants</v>
      </c>
      <c r="B805" s="19" t="s">
        <v>3024</v>
      </c>
      <c r="C805" s="19" t="s">
        <v>3025</v>
      </c>
    </row>
    <row r="806" spans="1:3" x14ac:dyDescent="0.2">
      <c r="A806" s="8" t="str">
        <f t="shared" si="12"/>
        <v>(53-6031) Automotive and Watercraft Service Attendants</v>
      </c>
      <c r="B806" s="19" t="s">
        <v>3026</v>
      </c>
      <c r="C806" s="19" t="s">
        <v>3027</v>
      </c>
    </row>
    <row r="807" spans="1:3" x14ac:dyDescent="0.2">
      <c r="A807" s="8" t="str">
        <f t="shared" si="12"/>
        <v>(53-6041) Traffic Technicians</v>
      </c>
      <c r="B807" s="19" t="s">
        <v>3028</v>
      </c>
      <c r="C807" s="19" t="s">
        <v>3029</v>
      </c>
    </row>
    <row r="808" spans="1:3" x14ac:dyDescent="0.2">
      <c r="A808" s="8" t="str">
        <f t="shared" si="12"/>
        <v>(53-6051) Transportation Inspectors</v>
      </c>
      <c r="B808" s="19" t="s">
        <v>3030</v>
      </c>
      <c r="C808" s="19" t="s">
        <v>3031</v>
      </c>
    </row>
    <row r="809" spans="1:3" x14ac:dyDescent="0.2">
      <c r="A809" s="8" t="str">
        <f t="shared" si="12"/>
        <v>(53-6061) Transportation Attendants, Except Flight Attendants and Baggage Porters</v>
      </c>
      <c r="B809" s="19" t="s">
        <v>3032</v>
      </c>
      <c r="C809" s="19" t="s">
        <v>3033</v>
      </c>
    </row>
    <row r="810" spans="1:3" x14ac:dyDescent="0.2">
      <c r="A810" s="8" t="str">
        <f t="shared" si="12"/>
        <v>(53-6099) Transportation Workers, All Other</v>
      </c>
      <c r="B810" s="19" t="s">
        <v>3034</v>
      </c>
      <c r="C810" s="19" t="s">
        <v>3035</v>
      </c>
    </row>
    <row r="811" spans="1:3" x14ac:dyDescent="0.2">
      <c r="A811" s="8" t="str">
        <f t="shared" si="12"/>
        <v>(53-7011) Conveyor Operators and Tenders</v>
      </c>
      <c r="B811" s="19" t="s">
        <v>3036</v>
      </c>
      <c r="C811" s="19" t="s">
        <v>3037</v>
      </c>
    </row>
    <row r="812" spans="1:3" x14ac:dyDescent="0.2">
      <c r="A812" s="8" t="str">
        <f t="shared" si="12"/>
        <v>(53-7021) Crane and Tower Operators</v>
      </c>
      <c r="B812" s="19" t="s">
        <v>3038</v>
      </c>
      <c r="C812" s="19" t="s">
        <v>3039</v>
      </c>
    </row>
    <row r="813" spans="1:3" x14ac:dyDescent="0.2">
      <c r="A813" s="8" t="str">
        <f t="shared" si="12"/>
        <v>(53-7031) Dredge Operators</v>
      </c>
      <c r="B813" s="19" t="s">
        <v>3040</v>
      </c>
      <c r="C813" s="19" t="s">
        <v>3041</v>
      </c>
    </row>
    <row r="814" spans="1:3" x14ac:dyDescent="0.2">
      <c r="A814" s="8" t="str">
        <f t="shared" si="12"/>
        <v>(53-7032) Excavating and Loading Machine and Dragline Operators</v>
      </c>
      <c r="B814" s="19" t="s">
        <v>3042</v>
      </c>
      <c r="C814" s="19" t="s">
        <v>3043</v>
      </c>
    </row>
    <row r="815" spans="1:3" x14ac:dyDescent="0.2">
      <c r="A815" s="8" t="str">
        <f t="shared" si="12"/>
        <v>(53-7033) Loading Machine Operators, Underground Mining</v>
      </c>
      <c r="B815" s="19" t="s">
        <v>3044</v>
      </c>
      <c r="C815" s="19" t="s">
        <v>3045</v>
      </c>
    </row>
    <row r="816" spans="1:3" x14ac:dyDescent="0.2">
      <c r="A816" s="8" t="str">
        <f t="shared" si="12"/>
        <v>(53-7041) Hoist and Winch Operators</v>
      </c>
      <c r="B816" s="19" t="s">
        <v>3046</v>
      </c>
      <c r="C816" s="19" t="s">
        <v>3047</v>
      </c>
    </row>
    <row r="817" spans="1:3" x14ac:dyDescent="0.2">
      <c r="A817" s="8" t="str">
        <f t="shared" si="12"/>
        <v>(53-7051) Industrial Truck and Tractor Operators</v>
      </c>
      <c r="B817" s="19" t="s">
        <v>3048</v>
      </c>
      <c r="C817" s="19" t="s">
        <v>3049</v>
      </c>
    </row>
    <row r="818" spans="1:3" x14ac:dyDescent="0.2">
      <c r="A818" s="8" t="str">
        <f t="shared" si="12"/>
        <v>(53-7061) Cleaners of Vehicles and Equipment</v>
      </c>
      <c r="B818" s="19" t="s">
        <v>3050</v>
      </c>
      <c r="C818" s="19" t="s">
        <v>3051</v>
      </c>
    </row>
    <row r="819" spans="1:3" x14ac:dyDescent="0.2">
      <c r="A819" s="8" t="str">
        <f t="shared" si="12"/>
        <v>(53-7062) Laborers and Freight, Stock, and Material Movers, Hand</v>
      </c>
      <c r="B819" s="19" t="s">
        <v>3052</v>
      </c>
      <c r="C819" s="19" t="s">
        <v>3053</v>
      </c>
    </row>
    <row r="820" spans="1:3" x14ac:dyDescent="0.2">
      <c r="A820" s="8" t="str">
        <f t="shared" si="12"/>
        <v>(53-7063) Machine Feeders and Offbearers</v>
      </c>
      <c r="B820" s="19" t="s">
        <v>3054</v>
      </c>
      <c r="C820" s="19" t="s">
        <v>3055</v>
      </c>
    </row>
    <row r="821" spans="1:3" x14ac:dyDescent="0.2">
      <c r="A821" s="8" t="str">
        <f t="shared" si="12"/>
        <v>(53-7064) Packers and Packagers, Hand</v>
      </c>
      <c r="B821" s="19" t="s">
        <v>3056</v>
      </c>
      <c r="C821" s="19" t="s">
        <v>3057</v>
      </c>
    </row>
    <row r="822" spans="1:3" x14ac:dyDescent="0.2">
      <c r="A822" s="8" t="str">
        <f t="shared" si="12"/>
        <v>(53-7071) Gas Compressor and Gas Pumping Station Operators</v>
      </c>
      <c r="B822" s="19" t="s">
        <v>3058</v>
      </c>
      <c r="C822" s="19" t="s">
        <v>3059</v>
      </c>
    </row>
    <row r="823" spans="1:3" x14ac:dyDescent="0.2">
      <c r="A823" s="8" t="str">
        <f t="shared" si="12"/>
        <v>(53-7072) Pump Operators, Except Wellhead Pumpers</v>
      </c>
      <c r="B823" s="19" t="s">
        <v>3060</v>
      </c>
      <c r="C823" s="19" t="s">
        <v>3061</v>
      </c>
    </row>
    <row r="824" spans="1:3" x14ac:dyDescent="0.2">
      <c r="A824" s="8" t="str">
        <f t="shared" si="12"/>
        <v>(53-7073) Wellhead Pumpers</v>
      </c>
      <c r="B824" s="19" t="s">
        <v>3062</v>
      </c>
      <c r="C824" s="19" t="s">
        <v>3063</v>
      </c>
    </row>
    <row r="825" spans="1:3" x14ac:dyDescent="0.2">
      <c r="A825" s="8" t="str">
        <f t="shared" si="12"/>
        <v>(53-7081) Refuse and Recyclable Material Collectors</v>
      </c>
      <c r="B825" s="19" t="s">
        <v>3064</v>
      </c>
      <c r="C825" s="19" t="s">
        <v>3065</v>
      </c>
    </row>
    <row r="826" spans="1:3" x14ac:dyDescent="0.2">
      <c r="A826" s="8" t="str">
        <f t="shared" si="12"/>
        <v>(53-7111) Mine Shuttle Car Operators</v>
      </c>
      <c r="B826" s="19" t="s">
        <v>3066</v>
      </c>
      <c r="C826" s="19" t="s">
        <v>3067</v>
      </c>
    </row>
    <row r="827" spans="1:3" x14ac:dyDescent="0.2">
      <c r="A827" s="8" t="str">
        <f t="shared" si="12"/>
        <v>(53-7121) Tank Car, Truck, and Ship Loaders</v>
      </c>
      <c r="B827" s="19" t="s">
        <v>3068</v>
      </c>
      <c r="C827" s="19" t="s">
        <v>3069</v>
      </c>
    </row>
    <row r="828" spans="1:3" x14ac:dyDescent="0.2">
      <c r="A828" s="8" t="str">
        <f t="shared" si="12"/>
        <v>(53-7199) Material Moving Workers, All Other</v>
      </c>
      <c r="B828" s="19" t="s">
        <v>3070</v>
      </c>
      <c r="C828" s="19" t="s">
        <v>3071</v>
      </c>
    </row>
    <row r="829" spans="1:3" x14ac:dyDescent="0.2">
      <c r="A829" s="8" t="str">
        <f t="shared" si="12"/>
        <v>(55-1011) Air Crew Officers</v>
      </c>
      <c r="B829" s="19" t="s">
        <v>3072</v>
      </c>
      <c r="C829" s="19" t="s">
        <v>3073</v>
      </c>
    </row>
    <row r="830" spans="1:3" x14ac:dyDescent="0.2">
      <c r="A830" s="8" t="str">
        <f t="shared" si="12"/>
        <v>(55-1012) Aircraft Launch and Recovery Officers</v>
      </c>
      <c r="B830" s="19" t="s">
        <v>3074</v>
      </c>
      <c r="C830" s="19" t="s">
        <v>3075</v>
      </c>
    </row>
    <row r="831" spans="1:3" x14ac:dyDescent="0.2">
      <c r="A831" s="8" t="str">
        <f t="shared" si="12"/>
        <v>(55-1013) Armored Assault Vehicle Officers</v>
      </c>
      <c r="B831" s="19" t="s">
        <v>3076</v>
      </c>
      <c r="C831" s="19" t="s">
        <v>3077</v>
      </c>
    </row>
    <row r="832" spans="1:3" x14ac:dyDescent="0.2">
      <c r="A832" s="8" t="str">
        <f t="shared" si="12"/>
        <v>(55-1014) Artillery and Missile Officers</v>
      </c>
      <c r="B832" s="19" t="s">
        <v>3078</v>
      </c>
      <c r="C832" s="19" t="s">
        <v>3079</v>
      </c>
    </row>
    <row r="833" spans="1:3" x14ac:dyDescent="0.2">
      <c r="A833" s="8" t="str">
        <f t="shared" si="12"/>
        <v>(55-1015) Command and Control Center Officers</v>
      </c>
      <c r="B833" s="19" t="s">
        <v>3080</v>
      </c>
      <c r="C833" s="19" t="s">
        <v>3081</v>
      </c>
    </row>
    <row r="834" spans="1:3" x14ac:dyDescent="0.2">
      <c r="A834" s="8" t="str">
        <f t="shared" si="12"/>
        <v>(55-1016) Infantry Officers</v>
      </c>
      <c r="B834" s="19" t="s">
        <v>3082</v>
      </c>
      <c r="C834" s="19" t="s">
        <v>3083</v>
      </c>
    </row>
    <row r="835" spans="1:3" x14ac:dyDescent="0.2">
      <c r="A835" s="8" t="str">
        <f t="shared" si="12"/>
        <v>(55-1017) Special Forces Officers</v>
      </c>
      <c r="B835" s="19" t="s">
        <v>3084</v>
      </c>
      <c r="C835" s="19" t="s">
        <v>3085</v>
      </c>
    </row>
    <row r="836" spans="1:3" x14ac:dyDescent="0.2">
      <c r="A836" s="8" t="str">
        <f t="shared" ref="A836:A848" si="13">CONCATENATE("(",B836,") ",C836)</f>
        <v>(55-1019) Military Officer Special and Tactical Operations Leaders, All Other</v>
      </c>
      <c r="B836" s="19" t="s">
        <v>3086</v>
      </c>
      <c r="C836" s="19" t="s">
        <v>3087</v>
      </c>
    </row>
    <row r="837" spans="1:3" x14ac:dyDescent="0.2">
      <c r="A837" s="8" t="str">
        <f t="shared" si="13"/>
        <v>(55-2011) First-Line Supervisors of Air Crew Members</v>
      </c>
      <c r="B837" s="19" t="s">
        <v>3088</v>
      </c>
      <c r="C837" s="19" t="s">
        <v>3089</v>
      </c>
    </row>
    <row r="838" spans="1:3" x14ac:dyDescent="0.2">
      <c r="A838" s="8" t="str">
        <f t="shared" si="13"/>
        <v>(55-2012) First-Line Supervisors of Weapons Specialists/Crew Members</v>
      </c>
      <c r="B838" s="19" t="s">
        <v>3090</v>
      </c>
      <c r="C838" s="19" t="s">
        <v>3091</v>
      </c>
    </row>
    <row r="839" spans="1:3" x14ac:dyDescent="0.2">
      <c r="A839" s="8" t="str">
        <f t="shared" si="13"/>
        <v>(55-2013) First-Line Supervisors of All Other Tactical Operations Specialists</v>
      </c>
      <c r="B839" s="19" t="s">
        <v>3092</v>
      </c>
      <c r="C839" s="19" t="s">
        <v>3093</v>
      </c>
    </row>
    <row r="840" spans="1:3" x14ac:dyDescent="0.2">
      <c r="A840" s="8" t="str">
        <f t="shared" si="13"/>
        <v>(55-3011) Air Crew Members</v>
      </c>
      <c r="B840" s="19" t="s">
        <v>3094</v>
      </c>
      <c r="C840" s="19" t="s">
        <v>3095</v>
      </c>
    </row>
    <row r="841" spans="1:3" x14ac:dyDescent="0.2">
      <c r="A841" s="8" t="str">
        <f t="shared" si="13"/>
        <v>(55-3012) Aircraft Launch and Recovery Specialists</v>
      </c>
      <c r="B841" s="19" t="s">
        <v>3096</v>
      </c>
      <c r="C841" s="19" t="s">
        <v>3097</v>
      </c>
    </row>
    <row r="842" spans="1:3" x14ac:dyDescent="0.2">
      <c r="A842" s="8" t="str">
        <f t="shared" si="13"/>
        <v>(55-3013) Armored Assault Vehicle Crew Members</v>
      </c>
      <c r="B842" s="19" t="s">
        <v>3098</v>
      </c>
      <c r="C842" s="19" t="s">
        <v>3099</v>
      </c>
    </row>
    <row r="843" spans="1:3" x14ac:dyDescent="0.2">
      <c r="A843" s="8" t="str">
        <f t="shared" si="13"/>
        <v>(55-3014) Artillery and Missile Crew Members</v>
      </c>
      <c r="B843" s="19" t="s">
        <v>3100</v>
      </c>
      <c r="C843" s="19" t="s">
        <v>3101</v>
      </c>
    </row>
    <row r="844" spans="1:3" x14ac:dyDescent="0.2">
      <c r="A844" s="8" t="str">
        <f t="shared" si="13"/>
        <v>(55-3015) Command and Control Center Specialists</v>
      </c>
      <c r="B844" s="19" t="s">
        <v>3102</v>
      </c>
      <c r="C844" s="19" t="s">
        <v>3103</v>
      </c>
    </row>
    <row r="845" spans="1:3" x14ac:dyDescent="0.2">
      <c r="A845" s="8" t="str">
        <f t="shared" si="13"/>
        <v>(55-3016) Infantry</v>
      </c>
      <c r="B845" s="19" t="s">
        <v>3104</v>
      </c>
      <c r="C845" s="19" t="s">
        <v>3105</v>
      </c>
    </row>
    <row r="846" spans="1:3" x14ac:dyDescent="0.2">
      <c r="A846" s="8" t="str">
        <f t="shared" si="13"/>
        <v>(55-3017) Radar and Sonar Technicians</v>
      </c>
      <c r="B846" s="19" t="s">
        <v>3106</v>
      </c>
      <c r="C846" s="19" t="s">
        <v>3107</v>
      </c>
    </row>
    <row r="847" spans="1:3" x14ac:dyDescent="0.2">
      <c r="A847" s="8" t="str">
        <f t="shared" si="13"/>
        <v>(55-3018) Special Forces</v>
      </c>
      <c r="B847" s="19" t="s">
        <v>3108</v>
      </c>
      <c r="C847" s="19" t="s">
        <v>3109</v>
      </c>
    </row>
    <row r="848" spans="1:3" ht="24" x14ac:dyDescent="0.2">
      <c r="A848" s="8" t="str">
        <f t="shared" si="13"/>
        <v>(55-3019) Military Enlisted Tactical Operations and Air/Weapons Specialists and Crew Members, All Other</v>
      </c>
      <c r="B848" s="19" t="s">
        <v>3110</v>
      </c>
      <c r="C848" s="19" t="s">
        <v>3111</v>
      </c>
    </row>
  </sheetData>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B868"/>
  <sheetViews>
    <sheetView topLeftCell="A771" workbookViewId="0">
      <selection activeCell="B793" sqref="B793"/>
    </sheetView>
  </sheetViews>
  <sheetFormatPr defaultColWidth="9.140625" defaultRowHeight="12" x14ac:dyDescent="0.2"/>
  <cols>
    <col min="1" max="1" width="14.5703125" style="8" customWidth="1"/>
    <col min="2" max="2" width="79.42578125" style="8" customWidth="1"/>
    <col min="3" max="16384" width="9.140625" style="8"/>
  </cols>
  <sheetData>
    <row r="1" spans="1:2" s="25" customFormat="1" x14ac:dyDescent="0.25">
      <c r="A1" s="24" t="s">
        <v>4289</v>
      </c>
      <c r="B1" s="24" t="s">
        <v>1429</v>
      </c>
    </row>
    <row r="2" spans="1:2" s="25" customFormat="1" x14ac:dyDescent="0.25">
      <c r="A2" s="26" t="s">
        <v>1430</v>
      </c>
      <c r="B2" s="26" t="s">
        <v>1431</v>
      </c>
    </row>
    <row r="3" spans="1:2" s="25" customFormat="1" x14ac:dyDescent="0.25">
      <c r="A3" s="26" t="s">
        <v>1432</v>
      </c>
      <c r="B3" s="26" t="s">
        <v>1433</v>
      </c>
    </row>
    <row r="4" spans="1:2" s="25" customFormat="1" x14ac:dyDescent="0.25">
      <c r="A4" s="26" t="s">
        <v>1434</v>
      </c>
      <c r="B4" s="26" t="s">
        <v>1435</v>
      </c>
    </row>
    <row r="5" spans="1:2" s="25" customFormat="1" x14ac:dyDescent="0.25">
      <c r="A5" s="26" t="s">
        <v>1436</v>
      </c>
      <c r="B5" s="26" t="s">
        <v>1437</v>
      </c>
    </row>
    <row r="6" spans="1:2" s="25" customFormat="1" x14ac:dyDescent="0.25">
      <c r="A6" s="26" t="s">
        <v>1438</v>
      </c>
      <c r="B6" s="26" t="s">
        <v>1439</v>
      </c>
    </row>
    <row r="7" spans="1:2" s="25" customFormat="1" x14ac:dyDescent="0.25">
      <c r="A7" s="26" t="s">
        <v>1440</v>
      </c>
      <c r="B7" s="26" t="s">
        <v>1441</v>
      </c>
    </row>
    <row r="8" spans="1:2" s="25" customFormat="1" x14ac:dyDescent="0.25">
      <c r="A8" s="26" t="s">
        <v>4290</v>
      </c>
      <c r="B8" s="26" t="s">
        <v>4291</v>
      </c>
    </row>
    <row r="9" spans="1:2" s="25" customFormat="1" x14ac:dyDescent="0.25">
      <c r="A9" s="26" t="s">
        <v>4292</v>
      </c>
      <c r="B9" s="26" t="s">
        <v>4293</v>
      </c>
    </row>
    <row r="10" spans="1:2" s="25" customFormat="1" x14ac:dyDescent="0.25">
      <c r="A10" s="26" t="s">
        <v>4294</v>
      </c>
      <c r="B10" s="26" t="s">
        <v>1445</v>
      </c>
    </row>
    <row r="11" spans="1:2" s="25" customFormat="1" x14ac:dyDescent="0.25">
      <c r="A11" s="26" t="s">
        <v>4295</v>
      </c>
      <c r="B11" s="26" t="s">
        <v>4296</v>
      </c>
    </row>
    <row r="12" spans="1:2" s="25" customFormat="1" x14ac:dyDescent="0.25">
      <c r="A12" s="26" t="s">
        <v>1447</v>
      </c>
      <c r="B12" s="26" t="s">
        <v>1448</v>
      </c>
    </row>
    <row r="13" spans="1:2" s="25" customFormat="1" x14ac:dyDescent="0.25">
      <c r="A13" s="26" t="s">
        <v>1449</v>
      </c>
      <c r="B13" s="26" t="s">
        <v>1450</v>
      </c>
    </row>
    <row r="14" spans="1:2" s="25" customFormat="1" x14ac:dyDescent="0.25">
      <c r="A14" s="26" t="s">
        <v>1451</v>
      </c>
      <c r="B14" s="26" t="s">
        <v>1452</v>
      </c>
    </row>
    <row r="15" spans="1:2" s="25" customFormat="1" x14ac:dyDescent="0.25">
      <c r="A15" s="26" t="s">
        <v>1453</v>
      </c>
      <c r="B15" s="26" t="s">
        <v>1454</v>
      </c>
    </row>
    <row r="16" spans="1:2" s="25" customFormat="1" x14ac:dyDescent="0.25">
      <c r="A16" s="26" t="s">
        <v>1455</v>
      </c>
      <c r="B16" s="26" t="s">
        <v>1456</v>
      </c>
    </row>
    <row r="17" spans="1:2" s="25" customFormat="1" x14ac:dyDescent="0.25">
      <c r="A17" s="26" t="s">
        <v>1457</v>
      </c>
      <c r="B17" s="26" t="s">
        <v>1458</v>
      </c>
    </row>
    <row r="18" spans="1:2" s="25" customFormat="1" x14ac:dyDescent="0.25">
      <c r="A18" s="26" t="s">
        <v>1459</v>
      </c>
      <c r="B18" s="26" t="s">
        <v>1460</v>
      </c>
    </row>
    <row r="19" spans="1:2" s="25" customFormat="1" x14ac:dyDescent="0.25">
      <c r="A19" s="26" t="s">
        <v>1461</v>
      </c>
      <c r="B19" s="26" t="s">
        <v>1462</v>
      </c>
    </row>
    <row r="20" spans="1:2" s="25" customFormat="1" x14ac:dyDescent="0.25">
      <c r="A20" s="26" t="s">
        <v>1463</v>
      </c>
      <c r="B20" s="26" t="s">
        <v>1464</v>
      </c>
    </row>
    <row r="21" spans="1:2" s="25" customFormat="1" x14ac:dyDescent="0.25">
      <c r="A21" s="26" t="s">
        <v>1465</v>
      </c>
      <c r="B21" s="26" t="s">
        <v>1466</v>
      </c>
    </row>
    <row r="22" spans="1:2" s="25" customFormat="1" x14ac:dyDescent="0.25">
      <c r="A22" s="26" t="s">
        <v>1467</v>
      </c>
      <c r="B22" s="26" t="s">
        <v>4297</v>
      </c>
    </row>
    <row r="23" spans="1:2" s="25" customFormat="1" x14ac:dyDescent="0.25">
      <c r="A23" s="26" t="s">
        <v>1469</v>
      </c>
      <c r="B23" s="26" t="s">
        <v>4298</v>
      </c>
    </row>
    <row r="24" spans="1:2" s="25" customFormat="1" x14ac:dyDescent="0.25">
      <c r="A24" s="26" t="s">
        <v>1471</v>
      </c>
      <c r="B24" s="26" t="s">
        <v>1472</v>
      </c>
    </row>
    <row r="25" spans="1:2" s="25" customFormat="1" x14ac:dyDescent="0.25">
      <c r="A25" s="26" t="s">
        <v>3112</v>
      </c>
      <c r="B25" s="26" t="s">
        <v>3113</v>
      </c>
    </row>
    <row r="26" spans="1:2" s="25" customFormat="1" x14ac:dyDescent="0.25">
      <c r="A26" s="26" t="s">
        <v>1473</v>
      </c>
      <c r="B26" s="26" t="s">
        <v>1474</v>
      </c>
    </row>
    <row r="27" spans="1:2" s="25" customFormat="1" x14ac:dyDescent="0.25">
      <c r="A27" s="26" t="s">
        <v>1475</v>
      </c>
      <c r="B27" s="26" t="s">
        <v>1476</v>
      </c>
    </row>
    <row r="28" spans="1:2" s="25" customFormat="1" x14ac:dyDescent="0.25">
      <c r="A28" s="26" t="s">
        <v>1479</v>
      </c>
      <c r="B28" s="26" t="s">
        <v>4299</v>
      </c>
    </row>
    <row r="29" spans="1:2" s="25" customFormat="1" x14ac:dyDescent="0.25">
      <c r="A29" s="26" t="s">
        <v>4300</v>
      </c>
      <c r="B29" s="26" t="s">
        <v>4301</v>
      </c>
    </row>
    <row r="30" spans="1:2" s="25" customFormat="1" x14ac:dyDescent="0.25">
      <c r="A30" s="26" t="s">
        <v>1481</v>
      </c>
      <c r="B30" s="26" t="s">
        <v>1482</v>
      </c>
    </row>
    <row r="31" spans="1:2" s="25" customFormat="1" x14ac:dyDescent="0.25">
      <c r="A31" s="26" t="s">
        <v>1483</v>
      </c>
      <c r="B31" s="26" t="s">
        <v>1484</v>
      </c>
    </row>
    <row r="32" spans="1:2" s="25" customFormat="1" x14ac:dyDescent="0.25">
      <c r="A32" s="26" t="s">
        <v>1485</v>
      </c>
      <c r="B32" s="26" t="s">
        <v>1486</v>
      </c>
    </row>
    <row r="33" spans="1:2" s="25" customFormat="1" x14ac:dyDescent="0.25">
      <c r="A33" s="26" t="s">
        <v>1487</v>
      </c>
      <c r="B33" s="26" t="s">
        <v>1488</v>
      </c>
    </row>
    <row r="34" spans="1:2" s="25" customFormat="1" x14ac:dyDescent="0.25">
      <c r="A34" s="26" t="s">
        <v>1489</v>
      </c>
      <c r="B34" s="26" t="s">
        <v>1490</v>
      </c>
    </row>
    <row r="35" spans="1:2" s="25" customFormat="1" x14ac:dyDescent="0.25">
      <c r="A35" s="26" t="s">
        <v>1491</v>
      </c>
      <c r="B35" s="26" t="s">
        <v>1492</v>
      </c>
    </row>
    <row r="36" spans="1:2" s="25" customFormat="1" x14ac:dyDescent="0.25">
      <c r="A36" s="26" t="s">
        <v>1493</v>
      </c>
      <c r="B36" s="26" t="s">
        <v>1494</v>
      </c>
    </row>
    <row r="37" spans="1:2" s="25" customFormat="1" x14ac:dyDescent="0.25">
      <c r="A37" s="26" t="s">
        <v>4302</v>
      </c>
      <c r="B37" s="26" t="s">
        <v>4303</v>
      </c>
    </row>
    <row r="38" spans="1:2" s="25" customFormat="1" x14ac:dyDescent="0.25">
      <c r="A38" s="26" t="s">
        <v>4304</v>
      </c>
      <c r="B38" s="26" t="s">
        <v>4305</v>
      </c>
    </row>
    <row r="39" spans="1:2" s="25" customFormat="1" x14ac:dyDescent="0.25">
      <c r="A39" s="26" t="s">
        <v>1495</v>
      </c>
      <c r="B39" s="26" t="s">
        <v>1496</v>
      </c>
    </row>
    <row r="40" spans="1:2" s="25" customFormat="1" x14ac:dyDescent="0.25">
      <c r="A40" s="26" t="s">
        <v>1497</v>
      </c>
      <c r="B40" s="26" t="s">
        <v>1498</v>
      </c>
    </row>
    <row r="41" spans="1:2" s="25" customFormat="1" x14ac:dyDescent="0.25">
      <c r="A41" s="26" t="s">
        <v>1499</v>
      </c>
      <c r="B41" s="26" t="s">
        <v>1500</v>
      </c>
    </row>
    <row r="42" spans="1:2" s="25" customFormat="1" x14ac:dyDescent="0.25">
      <c r="A42" s="26" t="s">
        <v>1501</v>
      </c>
      <c r="B42" s="26" t="s">
        <v>1502</v>
      </c>
    </row>
    <row r="43" spans="1:2" s="25" customFormat="1" x14ac:dyDescent="0.25">
      <c r="A43" s="26" t="s">
        <v>1503</v>
      </c>
      <c r="B43" s="26" t="s">
        <v>1504</v>
      </c>
    </row>
    <row r="44" spans="1:2" s="25" customFormat="1" x14ac:dyDescent="0.25">
      <c r="A44" s="26" t="s">
        <v>1505</v>
      </c>
      <c r="B44" s="26" t="s">
        <v>1506</v>
      </c>
    </row>
    <row r="45" spans="1:2" s="25" customFormat="1" x14ac:dyDescent="0.25">
      <c r="A45" s="26" t="s">
        <v>1507</v>
      </c>
      <c r="B45" s="26" t="s">
        <v>1508</v>
      </c>
    </row>
    <row r="46" spans="1:2" s="25" customFormat="1" x14ac:dyDescent="0.25">
      <c r="A46" s="26" t="s">
        <v>1509</v>
      </c>
      <c r="B46" s="26" t="s">
        <v>1510</v>
      </c>
    </row>
    <row r="47" spans="1:2" s="25" customFormat="1" x14ac:dyDescent="0.25">
      <c r="A47" s="26" t="s">
        <v>1511</v>
      </c>
      <c r="B47" s="26" t="s">
        <v>1512</v>
      </c>
    </row>
    <row r="48" spans="1:2" s="25" customFormat="1" x14ac:dyDescent="0.25">
      <c r="A48" s="26" t="s">
        <v>1513</v>
      </c>
      <c r="B48" s="26" t="s">
        <v>1514</v>
      </c>
    </row>
    <row r="49" spans="1:2" s="25" customFormat="1" x14ac:dyDescent="0.25">
      <c r="A49" s="26" t="s">
        <v>1515</v>
      </c>
      <c r="B49" s="26" t="s">
        <v>1516</v>
      </c>
    </row>
    <row r="50" spans="1:2" s="25" customFormat="1" x14ac:dyDescent="0.25">
      <c r="A50" s="26" t="s">
        <v>1517</v>
      </c>
      <c r="B50" s="26" t="s">
        <v>1518</v>
      </c>
    </row>
    <row r="51" spans="1:2" s="25" customFormat="1" x14ac:dyDescent="0.25">
      <c r="A51" s="26" t="s">
        <v>1519</v>
      </c>
      <c r="B51" s="26" t="s">
        <v>1520</v>
      </c>
    </row>
    <row r="52" spans="1:2" s="25" customFormat="1" x14ac:dyDescent="0.25">
      <c r="A52" s="26" t="s">
        <v>4306</v>
      </c>
      <c r="B52" s="26" t="s">
        <v>4307</v>
      </c>
    </row>
    <row r="53" spans="1:2" s="25" customFormat="1" x14ac:dyDescent="0.25">
      <c r="A53" s="26" t="s">
        <v>1521</v>
      </c>
      <c r="B53" s="26" t="s">
        <v>1522</v>
      </c>
    </row>
    <row r="54" spans="1:2" s="25" customFormat="1" x14ac:dyDescent="0.25">
      <c r="A54" s="26" t="s">
        <v>1523</v>
      </c>
      <c r="B54" s="26" t="s">
        <v>1524</v>
      </c>
    </row>
    <row r="55" spans="1:2" s="25" customFormat="1" x14ac:dyDescent="0.25">
      <c r="A55" s="26" t="s">
        <v>1525</v>
      </c>
      <c r="B55" s="26" t="s">
        <v>1526</v>
      </c>
    </row>
    <row r="56" spans="1:2" s="25" customFormat="1" x14ac:dyDescent="0.25">
      <c r="A56" s="26" t="s">
        <v>1527</v>
      </c>
      <c r="B56" s="26" t="s">
        <v>1528</v>
      </c>
    </row>
    <row r="57" spans="1:2" s="25" customFormat="1" x14ac:dyDescent="0.25">
      <c r="A57" s="26" t="s">
        <v>1529</v>
      </c>
      <c r="B57" s="26" t="s">
        <v>1530</v>
      </c>
    </row>
    <row r="58" spans="1:2" s="25" customFormat="1" x14ac:dyDescent="0.25">
      <c r="A58" s="26" t="s">
        <v>1531</v>
      </c>
      <c r="B58" s="26" t="s">
        <v>1532</v>
      </c>
    </row>
    <row r="59" spans="1:2" s="25" customFormat="1" x14ac:dyDescent="0.25">
      <c r="A59" s="26" t="s">
        <v>1533</v>
      </c>
      <c r="B59" s="26" t="s">
        <v>1534</v>
      </c>
    </row>
    <row r="60" spans="1:2" s="25" customFormat="1" x14ac:dyDescent="0.25">
      <c r="A60" s="26" t="s">
        <v>1535</v>
      </c>
      <c r="B60" s="26" t="s">
        <v>1536</v>
      </c>
    </row>
    <row r="61" spans="1:2" s="25" customFormat="1" x14ac:dyDescent="0.25">
      <c r="A61" s="26" t="s">
        <v>4308</v>
      </c>
      <c r="B61" s="26" t="s">
        <v>4309</v>
      </c>
    </row>
    <row r="62" spans="1:2" s="25" customFormat="1" x14ac:dyDescent="0.25">
      <c r="A62" s="26" t="s">
        <v>4310</v>
      </c>
      <c r="B62" s="26" t="s">
        <v>1538</v>
      </c>
    </row>
    <row r="63" spans="1:2" s="25" customFormat="1" x14ac:dyDescent="0.25">
      <c r="A63" s="26" t="s">
        <v>1539</v>
      </c>
      <c r="B63" s="26" t="s">
        <v>1540</v>
      </c>
    </row>
    <row r="64" spans="1:2" s="25" customFormat="1" x14ac:dyDescent="0.25">
      <c r="A64" s="26" t="s">
        <v>1541</v>
      </c>
      <c r="B64" s="26" t="s">
        <v>1542</v>
      </c>
    </row>
    <row r="65" spans="1:2" s="25" customFormat="1" x14ac:dyDescent="0.25">
      <c r="A65" s="26" t="s">
        <v>1543</v>
      </c>
      <c r="B65" s="26" t="s">
        <v>4311</v>
      </c>
    </row>
    <row r="66" spans="1:2" s="25" customFormat="1" x14ac:dyDescent="0.25">
      <c r="A66" s="26" t="s">
        <v>1545</v>
      </c>
      <c r="B66" s="26" t="s">
        <v>1546</v>
      </c>
    </row>
    <row r="67" spans="1:2" s="25" customFormat="1" x14ac:dyDescent="0.25">
      <c r="A67" s="26" t="s">
        <v>1547</v>
      </c>
      <c r="B67" s="26" t="s">
        <v>1548</v>
      </c>
    </row>
    <row r="68" spans="1:2" s="25" customFormat="1" x14ac:dyDescent="0.25">
      <c r="A68" s="26" t="s">
        <v>4312</v>
      </c>
      <c r="B68" s="26" t="s">
        <v>4313</v>
      </c>
    </row>
    <row r="69" spans="1:2" s="25" customFormat="1" x14ac:dyDescent="0.25">
      <c r="A69" s="26" t="s">
        <v>1549</v>
      </c>
      <c r="B69" s="26" t="s">
        <v>1550</v>
      </c>
    </row>
    <row r="70" spans="1:2" s="25" customFormat="1" x14ac:dyDescent="0.25">
      <c r="A70" s="26" t="s">
        <v>1551</v>
      </c>
      <c r="B70" s="26" t="s">
        <v>1552</v>
      </c>
    </row>
    <row r="71" spans="1:2" s="25" customFormat="1" x14ac:dyDescent="0.25">
      <c r="A71" s="26" t="s">
        <v>1553</v>
      </c>
      <c r="B71" s="26" t="s">
        <v>1554</v>
      </c>
    </row>
    <row r="72" spans="1:2" s="25" customFormat="1" x14ac:dyDescent="0.25">
      <c r="A72" s="26" t="s">
        <v>1555</v>
      </c>
      <c r="B72" s="26" t="s">
        <v>1556</v>
      </c>
    </row>
    <row r="73" spans="1:2" s="25" customFormat="1" x14ac:dyDescent="0.25">
      <c r="A73" s="26" t="s">
        <v>1557</v>
      </c>
      <c r="B73" s="26" t="s">
        <v>1558</v>
      </c>
    </row>
    <row r="74" spans="1:2" s="25" customFormat="1" x14ac:dyDescent="0.25">
      <c r="A74" s="26" t="s">
        <v>1559</v>
      </c>
      <c r="B74" s="26" t="s">
        <v>1560</v>
      </c>
    </row>
    <row r="75" spans="1:2" s="25" customFormat="1" x14ac:dyDescent="0.25">
      <c r="A75" s="26" t="s">
        <v>4314</v>
      </c>
      <c r="B75" s="26" t="s">
        <v>1564</v>
      </c>
    </row>
    <row r="76" spans="1:2" s="25" customFormat="1" x14ac:dyDescent="0.25">
      <c r="A76" s="26" t="s">
        <v>4315</v>
      </c>
      <c r="B76" s="26" t="s">
        <v>1566</v>
      </c>
    </row>
    <row r="77" spans="1:2" s="25" customFormat="1" x14ac:dyDescent="0.25">
      <c r="A77" s="26" t="s">
        <v>4316</v>
      </c>
      <c r="B77" s="26" t="s">
        <v>1562</v>
      </c>
    </row>
    <row r="78" spans="1:2" s="25" customFormat="1" x14ac:dyDescent="0.25">
      <c r="A78" s="26" t="s">
        <v>4317</v>
      </c>
      <c r="B78" s="26" t="s">
        <v>1584</v>
      </c>
    </row>
    <row r="79" spans="1:2" s="25" customFormat="1" x14ac:dyDescent="0.25">
      <c r="A79" s="26" t="s">
        <v>4318</v>
      </c>
      <c r="B79" s="26" t="s">
        <v>1582</v>
      </c>
    </row>
    <row r="80" spans="1:2" s="25" customFormat="1" x14ac:dyDescent="0.25">
      <c r="A80" s="26" t="s">
        <v>4319</v>
      </c>
      <c r="B80" s="26" t="s">
        <v>1580</v>
      </c>
    </row>
    <row r="81" spans="1:2" s="25" customFormat="1" x14ac:dyDescent="0.25">
      <c r="A81" s="26" t="s">
        <v>4320</v>
      </c>
      <c r="B81" s="26" t="s">
        <v>1576</v>
      </c>
    </row>
    <row r="82" spans="1:2" s="25" customFormat="1" x14ac:dyDescent="0.25">
      <c r="A82" s="26" t="s">
        <v>4321</v>
      </c>
      <c r="B82" s="26" t="s">
        <v>4322</v>
      </c>
    </row>
    <row r="83" spans="1:2" s="25" customFormat="1" x14ac:dyDescent="0.25">
      <c r="A83" s="26" t="s">
        <v>4323</v>
      </c>
      <c r="B83" s="26" t="s">
        <v>1578</v>
      </c>
    </row>
    <row r="84" spans="1:2" s="25" customFormat="1" x14ac:dyDescent="0.25">
      <c r="A84" s="26" t="s">
        <v>4324</v>
      </c>
      <c r="B84" s="26" t="s">
        <v>1568</v>
      </c>
    </row>
    <row r="85" spans="1:2" s="25" customFormat="1" x14ac:dyDescent="0.25">
      <c r="A85" s="26" t="s">
        <v>4325</v>
      </c>
      <c r="B85" s="26" t="s">
        <v>4326</v>
      </c>
    </row>
    <row r="86" spans="1:2" s="25" customFormat="1" x14ac:dyDescent="0.25">
      <c r="A86" s="26" t="s">
        <v>4327</v>
      </c>
      <c r="B86" s="26" t="s">
        <v>4328</v>
      </c>
    </row>
    <row r="87" spans="1:2" s="25" customFormat="1" x14ac:dyDescent="0.25">
      <c r="A87" s="26" t="s">
        <v>4329</v>
      </c>
      <c r="B87" s="26" t="s">
        <v>1574</v>
      </c>
    </row>
    <row r="88" spans="1:2" s="25" customFormat="1" x14ac:dyDescent="0.25">
      <c r="A88" s="26" t="s">
        <v>4330</v>
      </c>
      <c r="B88" s="26" t="s">
        <v>4331</v>
      </c>
    </row>
    <row r="89" spans="1:2" s="25" customFormat="1" x14ac:dyDescent="0.25">
      <c r="A89" s="26" t="s">
        <v>4332</v>
      </c>
      <c r="B89" s="26" t="s">
        <v>1586</v>
      </c>
    </row>
    <row r="90" spans="1:2" s="25" customFormat="1" x14ac:dyDescent="0.25">
      <c r="A90" s="26" t="s">
        <v>1587</v>
      </c>
      <c r="B90" s="26" t="s">
        <v>1588</v>
      </c>
    </row>
    <row r="91" spans="1:2" s="25" customFormat="1" x14ac:dyDescent="0.25">
      <c r="A91" s="26" t="s">
        <v>1589</v>
      </c>
      <c r="B91" s="26" t="s">
        <v>1590</v>
      </c>
    </row>
    <row r="92" spans="1:2" s="25" customFormat="1" x14ac:dyDescent="0.25">
      <c r="A92" s="26" t="s">
        <v>1591</v>
      </c>
      <c r="B92" s="26" t="s">
        <v>1592</v>
      </c>
    </row>
    <row r="93" spans="1:2" s="25" customFormat="1" x14ac:dyDescent="0.25">
      <c r="A93" s="26" t="s">
        <v>1593</v>
      </c>
      <c r="B93" s="26" t="s">
        <v>1594</v>
      </c>
    </row>
    <row r="94" spans="1:2" s="25" customFormat="1" x14ac:dyDescent="0.25">
      <c r="A94" s="26" t="s">
        <v>4333</v>
      </c>
      <c r="B94" s="26" t="s">
        <v>4334</v>
      </c>
    </row>
    <row r="95" spans="1:2" s="25" customFormat="1" x14ac:dyDescent="0.25">
      <c r="A95" s="26" t="s">
        <v>1597</v>
      </c>
      <c r="B95" s="26" t="s">
        <v>1598</v>
      </c>
    </row>
    <row r="96" spans="1:2" s="25" customFormat="1" x14ac:dyDescent="0.25">
      <c r="A96" s="26" t="s">
        <v>1599</v>
      </c>
      <c r="B96" s="26" t="s">
        <v>1600</v>
      </c>
    </row>
    <row r="97" spans="1:2" s="25" customFormat="1" x14ac:dyDescent="0.25">
      <c r="A97" s="26" t="s">
        <v>1601</v>
      </c>
      <c r="B97" s="26" t="s">
        <v>1602</v>
      </c>
    </row>
    <row r="98" spans="1:2" s="25" customFormat="1" x14ac:dyDescent="0.25">
      <c r="A98" s="26" t="s">
        <v>1603</v>
      </c>
      <c r="B98" s="26" t="s">
        <v>1604</v>
      </c>
    </row>
    <row r="99" spans="1:2" s="25" customFormat="1" x14ac:dyDescent="0.25">
      <c r="A99" s="26" t="s">
        <v>1605</v>
      </c>
      <c r="B99" s="26" t="s">
        <v>1606</v>
      </c>
    </row>
    <row r="100" spans="1:2" s="25" customFormat="1" x14ac:dyDescent="0.25">
      <c r="A100" s="26" t="s">
        <v>1607</v>
      </c>
      <c r="B100" s="26" t="s">
        <v>1608</v>
      </c>
    </row>
    <row r="101" spans="1:2" s="25" customFormat="1" x14ac:dyDescent="0.25">
      <c r="A101" s="26" t="s">
        <v>1609</v>
      </c>
      <c r="B101" s="26" t="s">
        <v>1610</v>
      </c>
    </row>
    <row r="102" spans="1:2" s="25" customFormat="1" x14ac:dyDescent="0.25">
      <c r="A102" s="26" t="s">
        <v>1611</v>
      </c>
      <c r="B102" s="26" t="s">
        <v>4335</v>
      </c>
    </row>
    <row r="103" spans="1:2" s="25" customFormat="1" x14ac:dyDescent="0.25">
      <c r="A103" s="26" t="s">
        <v>1613</v>
      </c>
      <c r="B103" s="26" t="s">
        <v>1614</v>
      </c>
    </row>
    <row r="104" spans="1:2" s="25" customFormat="1" x14ac:dyDescent="0.25">
      <c r="A104" s="26" t="s">
        <v>1615</v>
      </c>
      <c r="B104" s="26" t="s">
        <v>1616</v>
      </c>
    </row>
    <row r="105" spans="1:2" s="25" customFormat="1" x14ac:dyDescent="0.25">
      <c r="A105" s="26" t="s">
        <v>1617</v>
      </c>
      <c r="B105" s="26" t="s">
        <v>1618</v>
      </c>
    </row>
    <row r="106" spans="1:2" s="25" customFormat="1" x14ac:dyDescent="0.25">
      <c r="A106" s="26" t="s">
        <v>1619</v>
      </c>
      <c r="B106" s="26" t="s">
        <v>1620</v>
      </c>
    </row>
    <row r="107" spans="1:2" s="25" customFormat="1" x14ac:dyDescent="0.25">
      <c r="A107" s="26" t="s">
        <v>1621</v>
      </c>
      <c r="B107" s="26" t="s">
        <v>1622</v>
      </c>
    </row>
    <row r="108" spans="1:2" s="25" customFormat="1" x14ac:dyDescent="0.25">
      <c r="A108" s="26" t="s">
        <v>1623</v>
      </c>
      <c r="B108" s="26" t="s">
        <v>1624</v>
      </c>
    </row>
    <row r="109" spans="1:2" s="25" customFormat="1" x14ac:dyDescent="0.25">
      <c r="A109" s="26" t="s">
        <v>1625</v>
      </c>
      <c r="B109" s="26" t="s">
        <v>1626</v>
      </c>
    </row>
    <row r="110" spans="1:2" s="25" customFormat="1" x14ac:dyDescent="0.25">
      <c r="A110" s="26" t="s">
        <v>1627</v>
      </c>
      <c r="B110" s="26" t="s">
        <v>1628</v>
      </c>
    </row>
    <row r="111" spans="1:2" s="25" customFormat="1" x14ac:dyDescent="0.25">
      <c r="A111" s="26" t="s">
        <v>1629</v>
      </c>
      <c r="B111" s="26" t="s">
        <v>1630</v>
      </c>
    </row>
    <row r="112" spans="1:2" s="25" customFormat="1" x14ac:dyDescent="0.25">
      <c r="A112" s="26" t="s">
        <v>1631</v>
      </c>
      <c r="B112" s="26" t="s">
        <v>1632</v>
      </c>
    </row>
    <row r="113" spans="1:2" s="25" customFormat="1" x14ac:dyDescent="0.25">
      <c r="A113" s="26" t="s">
        <v>1633</v>
      </c>
      <c r="B113" s="26" t="s">
        <v>1634</v>
      </c>
    </row>
    <row r="114" spans="1:2" s="25" customFormat="1" x14ac:dyDescent="0.25">
      <c r="A114" s="26" t="s">
        <v>1635</v>
      </c>
      <c r="B114" s="26" t="s">
        <v>1636</v>
      </c>
    </row>
    <row r="115" spans="1:2" s="25" customFormat="1" x14ac:dyDescent="0.25">
      <c r="A115" s="26" t="s">
        <v>1637</v>
      </c>
      <c r="B115" s="26" t="s">
        <v>1638</v>
      </c>
    </row>
    <row r="116" spans="1:2" s="25" customFormat="1" x14ac:dyDescent="0.25">
      <c r="A116" s="26" t="s">
        <v>1639</v>
      </c>
      <c r="B116" s="26" t="s">
        <v>1640</v>
      </c>
    </row>
    <row r="117" spans="1:2" s="25" customFormat="1" x14ac:dyDescent="0.25">
      <c r="A117" s="26" t="s">
        <v>1641</v>
      </c>
      <c r="B117" s="26" t="s">
        <v>1642</v>
      </c>
    </row>
    <row r="118" spans="1:2" s="25" customFormat="1" x14ac:dyDescent="0.25">
      <c r="A118" s="26" t="s">
        <v>1643</v>
      </c>
      <c r="B118" s="26" t="s">
        <v>1644</v>
      </c>
    </row>
    <row r="119" spans="1:2" s="25" customFormat="1" x14ac:dyDescent="0.25">
      <c r="A119" s="26" t="s">
        <v>1645</v>
      </c>
      <c r="B119" s="26" t="s">
        <v>1646</v>
      </c>
    </row>
    <row r="120" spans="1:2" s="25" customFormat="1" x14ac:dyDescent="0.25">
      <c r="A120" s="26" t="s">
        <v>1647</v>
      </c>
      <c r="B120" s="26" t="s">
        <v>1648</v>
      </c>
    </row>
    <row r="121" spans="1:2" s="25" customFormat="1" x14ac:dyDescent="0.25">
      <c r="A121" s="26" t="s">
        <v>1649</v>
      </c>
      <c r="B121" s="26" t="s">
        <v>1650</v>
      </c>
    </row>
    <row r="122" spans="1:2" s="25" customFormat="1" x14ac:dyDescent="0.25">
      <c r="A122" s="26" t="s">
        <v>1651</v>
      </c>
      <c r="B122" s="26" t="s">
        <v>4336</v>
      </c>
    </row>
    <row r="123" spans="1:2" s="25" customFormat="1" x14ac:dyDescent="0.25">
      <c r="A123" s="26" t="s">
        <v>1653</v>
      </c>
      <c r="B123" s="26" t="s">
        <v>4337</v>
      </c>
    </row>
    <row r="124" spans="1:2" s="25" customFormat="1" x14ac:dyDescent="0.25">
      <c r="A124" s="26" t="s">
        <v>1655</v>
      </c>
      <c r="B124" s="26" t="s">
        <v>4338</v>
      </c>
    </row>
    <row r="125" spans="1:2" s="25" customFormat="1" x14ac:dyDescent="0.25">
      <c r="A125" s="26" t="s">
        <v>1658</v>
      </c>
      <c r="B125" s="26" t="s">
        <v>4339</v>
      </c>
    </row>
    <row r="126" spans="1:2" s="25" customFormat="1" x14ac:dyDescent="0.25">
      <c r="A126" s="26" t="s">
        <v>1660</v>
      </c>
      <c r="B126" s="26" t="s">
        <v>4340</v>
      </c>
    </row>
    <row r="127" spans="1:2" s="25" customFormat="1" x14ac:dyDescent="0.25">
      <c r="A127" s="26" t="s">
        <v>1662</v>
      </c>
      <c r="B127" s="26" t="s">
        <v>4341</v>
      </c>
    </row>
    <row r="128" spans="1:2" s="25" customFormat="1" x14ac:dyDescent="0.25">
      <c r="A128" s="26" t="s">
        <v>1664</v>
      </c>
      <c r="B128" s="26" t="s">
        <v>4342</v>
      </c>
    </row>
    <row r="129" spans="1:2" s="25" customFormat="1" x14ac:dyDescent="0.25">
      <c r="A129" s="26" t="s">
        <v>4343</v>
      </c>
      <c r="B129" s="26" t="s">
        <v>4344</v>
      </c>
    </row>
    <row r="130" spans="1:2" s="25" customFormat="1" x14ac:dyDescent="0.25">
      <c r="A130" s="26" t="s">
        <v>1666</v>
      </c>
      <c r="B130" s="26" t="s">
        <v>4345</v>
      </c>
    </row>
    <row r="131" spans="1:2" s="25" customFormat="1" x14ac:dyDescent="0.25">
      <c r="A131" s="26" t="s">
        <v>1668</v>
      </c>
      <c r="B131" s="26" t="s">
        <v>1669</v>
      </c>
    </row>
    <row r="132" spans="1:2" s="25" customFormat="1" x14ac:dyDescent="0.25">
      <c r="A132" s="26" t="s">
        <v>1670</v>
      </c>
      <c r="B132" s="26" t="s">
        <v>1671</v>
      </c>
    </row>
    <row r="133" spans="1:2" s="25" customFormat="1" x14ac:dyDescent="0.25">
      <c r="A133" s="26" t="s">
        <v>1672</v>
      </c>
      <c r="B133" s="26" t="s">
        <v>1673</v>
      </c>
    </row>
    <row r="134" spans="1:2" s="25" customFormat="1" x14ac:dyDescent="0.25">
      <c r="A134" s="26" t="s">
        <v>1674</v>
      </c>
      <c r="B134" s="26" t="s">
        <v>1675</v>
      </c>
    </row>
    <row r="135" spans="1:2" s="25" customFormat="1" x14ac:dyDescent="0.25">
      <c r="A135" s="26" t="s">
        <v>1676</v>
      </c>
      <c r="B135" s="26" t="s">
        <v>1677</v>
      </c>
    </row>
    <row r="136" spans="1:2" s="25" customFormat="1" x14ac:dyDescent="0.25">
      <c r="A136" s="26" t="s">
        <v>1678</v>
      </c>
      <c r="B136" s="26" t="s">
        <v>1679</v>
      </c>
    </row>
    <row r="137" spans="1:2" s="25" customFormat="1" x14ac:dyDescent="0.25">
      <c r="A137" s="26" t="s">
        <v>1680</v>
      </c>
      <c r="B137" s="26" t="s">
        <v>1681</v>
      </c>
    </row>
    <row r="138" spans="1:2" s="25" customFormat="1" x14ac:dyDescent="0.25">
      <c r="A138" s="26" t="s">
        <v>1682</v>
      </c>
      <c r="B138" s="26" t="s">
        <v>1683</v>
      </c>
    </row>
    <row r="139" spans="1:2" s="25" customFormat="1" x14ac:dyDescent="0.25">
      <c r="A139" s="26" t="s">
        <v>1684</v>
      </c>
      <c r="B139" s="26" t="s">
        <v>1685</v>
      </c>
    </row>
    <row r="140" spans="1:2" s="25" customFormat="1" x14ac:dyDescent="0.25">
      <c r="A140" s="26" t="s">
        <v>1686</v>
      </c>
      <c r="B140" s="26" t="s">
        <v>1687</v>
      </c>
    </row>
    <row r="141" spans="1:2" s="25" customFormat="1" x14ac:dyDescent="0.25">
      <c r="A141" s="26" t="s">
        <v>1688</v>
      </c>
      <c r="B141" s="26" t="s">
        <v>1689</v>
      </c>
    </row>
    <row r="142" spans="1:2" s="25" customFormat="1" x14ac:dyDescent="0.25">
      <c r="A142" s="26" t="s">
        <v>1690</v>
      </c>
      <c r="B142" s="26" t="s">
        <v>1691</v>
      </c>
    </row>
    <row r="143" spans="1:2" s="25" customFormat="1" x14ac:dyDescent="0.25">
      <c r="A143" s="26" t="s">
        <v>1692</v>
      </c>
      <c r="B143" s="26" t="s">
        <v>1693</v>
      </c>
    </row>
    <row r="144" spans="1:2" s="25" customFormat="1" x14ac:dyDescent="0.25">
      <c r="A144" s="26" t="s">
        <v>1694</v>
      </c>
      <c r="B144" s="26" t="s">
        <v>1695</v>
      </c>
    </row>
    <row r="145" spans="1:2" s="25" customFormat="1" x14ac:dyDescent="0.25">
      <c r="A145" s="26" t="s">
        <v>1696</v>
      </c>
      <c r="B145" s="26" t="s">
        <v>1697</v>
      </c>
    </row>
    <row r="146" spans="1:2" s="25" customFormat="1" x14ac:dyDescent="0.25">
      <c r="A146" s="26" t="s">
        <v>1698</v>
      </c>
      <c r="B146" s="26" t="s">
        <v>1699</v>
      </c>
    </row>
    <row r="147" spans="1:2" s="25" customFormat="1" x14ac:dyDescent="0.25">
      <c r="A147" s="26" t="s">
        <v>1700</v>
      </c>
      <c r="B147" s="26" t="s">
        <v>1701</v>
      </c>
    </row>
    <row r="148" spans="1:2" s="25" customFormat="1" x14ac:dyDescent="0.25">
      <c r="A148" s="26" t="s">
        <v>1702</v>
      </c>
      <c r="B148" s="26" t="s">
        <v>1703</v>
      </c>
    </row>
    <row r="149" spans="1:2" s="25" customFormat="1" x14ac:dyDescent="0.25">
      <c r="A149" s="26" t="s">
        <v>1704</v>
      </c>
      <c r="B149" s="26" t="s">
        <v>1705</v>
      </c>
    </row>
    <row r="150" spans="1:2" s="25" customFormat="1" x14ac:dyDescent="0.25">
      <c r="A150" s="26" t="s">
        <v>1706</v>
      </c>
      <c r="B150" s="26" t="s">
        <v>1707</v>
      </c>
    </row>
    <row r="151" spans="1:2" s="25" customFormat="1" x14ac:dyDescent="0.25">
      <c r="A151" s="26" t="s">
        <v>1708</v>
      </c>
      <c r="B151" s="26" t="s">
        <v>1709</v>
      </c>
    </row>
    <row r="152" spans="1:2" s="25" customFormat="1" x14ac:dyDescent="0.25">
      <c r="A152" s="26" t="s">
        <v>1710</v>
      </c>
      <c r="B152" s="26" t="s">
        <v>1711</v>
      </c>
    </row>
    <row r="153" spans="1:2" s="25" customFormat="1" x14ac:dyDescent="0.25">
      <c r="A153" s="26" t="s">
        <v>1712</v>
      </c>
      <c r="B153" s="26" t="s">
        <v>1713</v>
      </c>
    </row>
    <row r="154" spans="1:2" s="25" customFormat="1" x14ac:dyDescent="0.25">
      <c r="A154" s="26" t="s">
        <v>1714</v>
      </c>
      <c r="B154" s="26" t="s">
        <v>1715</v>
      </c>
    </row>
    <row r="155" spans="1:2" s="25" customFormat="1" x14ac:dyDescent="0.25">
      <c r="A155" s="26" t="s">
        <v>1718</v>
      </c>
      <c r="B155" s="26" t="s">
        <v>1719</v>
      </c>
    </row>
    <row r="156" spans="1:2" s="25" customFormat="1" x14ac:dyDescent="0.25">
      <c r="A156" s="26" t="s">
        <v>4346</v>
      </c>
      <c r="B156" s="26" t="s">
        <v>4347</v>
      </c>
    </row>
    <row r="157" spans="1:2" s="25" customFormat="1" x14ac:dyDescent="0.25">
      <c r="A157" s="26" t="s">
        <v>4348</v>
      </c>
      <c r="B157" s="26" t="s">
        <v>4349</v>
      </c>
    </row>
    <row r="158" spans="1:2" s="25" customFormat="1" x14ac:dyDescent="0.25">
      <c r="A158" s="26" t="s">
        <v>1720</v>
      </c>
      <c r="B158" s="26" t="s">
        <v>1721</v>
      </c>
    </row>
    <row r="159" spans="1:2" s="25" customFormat="1" x14ac:dyDescent="0.25">
      <c r="A159" s="26" t="s">
        <v>1722</v>
      </c>
      <c r="B159" s="26" t="s">
        <v>1723</v>
      </c>
    </row>
    <row r="160" spans="1:2" s="25" customFormat="1" x14ac:dyDescent="0.25">
      <c r="A160" s="26" t="s">
        <v>1724</v>
      </c>
      <c r="B160" s="26" t="s">
        <v>1725</v>
      </c>
    </row>
    <row r="161" spans="1:2" s="25" customFormat="1" x14ac:dyDescent="0.25">
      <c r="A161" s="26" t="s">
        <v>1726</v>
      </c>
      <c r="B161" s="26" t="s">
        <v>1727</v>
      </c>
    </row>
    <row r="162" spans="1:2" s="25" customFormat="1" x14ac:dyDescent="0.25">
      <c r="A162" s="26" t="s">
        <v>1728</v>
      </c>
      <c r="B162" s="26" t="s">
        <v>1729</v>
      </c>
    </row>
    <row r="163" spans="1:2" s="25" customFormat="1" x14ac:dyDescent="0.25">
      <c r="A163" s="26" t="s">
        <v>1730</v>
      </c>
      <c r="B163" s="26" t="s">
        <v>1731</v>
      </c>
    </row>
    <row r="164" spans="1:2" s="25" customFormat="1" x14ac:dyDescent="0.25">
      <c r="A164" s="26" t="s">
        <v>1732</v>
      </c>
      <c r="B164" s="26" t="s">
        <v>1733</v>
      </c>
    </row>
    <row r="165" spans="1:2" s="25" customFormat="1" x14ac:dyDescent="0.25">
      <c r="A165" s="26" t="s">
        <v>1734</v>
      </c>
      <c r="B165" s="26" t="s">
        <v>1735</v>
      </c>
    </row>
    <row r="166" spans="1:2" s="25" customFormat="1" x14ac:dyDescent="0.25">
      <c r="A166" s="26" t="s">
        <v>4350</v>
      </c>
      <c r="B166" s="26" t="s">
        <v>4351</v>
      </c>
    </row>
    <row r="167" spans="1:2" s="25" customFormat="1" x14ac:dyDescent="0.25">
      <c r="A167" s="26" t="s">
        <v>4352</v>
      </c>
      <c r="B167" s="26" t="s">
        <v>4353</v>
      </c>
    </row>
    <row r="168" spans="1:2" s="25" customFormat="1" x14ac:dyDescent="0.25">
      <c r="A168" s="26" t="s">
        <v>1738</v>
      </c>
      <c r="B168" s="26" t="s">
        <v>1739</v>
      </c>
    </row>
    <row r="169" spans="1:2" s="25" customFormat="1" x14ac:dyDescent="0.25">
      <c r="A169" s="26" t="s">
        <v>1740</v>
      </c>
      <c r="B169" s="26" t="s">
        <v>1741</v>
      </c>
    </row>
    <row r="170" spans="1:2" s="25" customFormat="1" x14ac:dyDescent="0.25">
      <c r="A170" s="26" t="s">
        <v>4354</v>
      </c>
      <c r="B170" s="26" t="s">
        <v>1749</v>
      </c>
    </row>
    <row r="171" spans="1:2" s="25" customFormat="1" x14ac:dyDescent="0.25">
      <c r="A171" s="26" t="s">
        <v>4355</v>
      </c>
      <c r="B171" s="26" t="s">
        <v>4356</v>
      </c>
    </row>
    <row r="172" spans="1:2" s="25" customFormat="1" x14ac:dyDescent="0.25">
      <c r="A172" s="26" t="s">
        <v>4357</v>
      </c>
      <c r="B172" s="26" t="s">
        <v>4358</v>
      </c>
    </row>
    <row r="173" spans="1:2" s="25" customFormat="1" x14ac:dyDescent="0.25">
      <c r="A173" s="26" t="s">
        <v>1744</v>
      </c>
      <c r="B173" s="26" t="s">
        <v>1745</v>
      </c>
    </row>
    <row r="174" spans="1:2" s="25" customFormat="1" x14ac:dyDescent="0.25">
      <c r="A174" s="26" t="s">
        <v>1746</v>
      </c>
      <c r="B174" s="26" t="s">
        <v>1747</v>
      </c>
    </row>
    <row r="175" spans="1:2" s="25" customFormat="1" x14ac:dyDescent="0.25">
      <c r="A175" s="26" t="s">
        <v>4359</v>
      </c>
      <c r="B175" s="26" t="s">
        <v>1753</v>
      </c>
    </row>
    <row r="176" spans="1:2" s="25" customFormat="1" x14ac:dyDescent="0.25">
      <c r="A176" s="26" t="s">
        <v>1750</v>
      </c>
      <c r="B176" s="26" t="s">
        <v>1751</v>
      </c>
    </row>
    <row r="177" spans="1:2" s="25" customFormat="1" x14ac:dyDescent="0.25">
      <c r="A177" s="26" t="s">
        <v>1754</v>
      </c>
      <c r="B177" s="26" t="s">
        <v>1755</v>
      </c>
    </row>
    <row r="178" spans="1:2" s="25" customFormat="1" x14ac:dyDescent="0.25">
      <c r="A178" s="26" t="s">
        <v>4360</v>
      </c>
      <c r="B178" s="26" t="s">
        <v>2132</v>
      </c>
    </row>
    <row r="179" spans="1:2" s="25" customFormat="1" x14ac:dyDescent="0.25">
      <c r="A179" s="26" t="s">
        <v>4361</v>
      </c>
      <c r="B179" s="26" t="s">
        <v>2134</v>
      </c>
    </row>
    <row r="180" spans="1:2" s="25" customFormat="1" x14ac:dyDescent="0.25">
      <c r="A180" s="26" t="s">
        <v>1756</v>
      </c>
      <c r="B180" s="26" t="s">
        <v>1757</v>
      </c>
    </row>
    <row r="181" spans="1:2" s="25" customFormat="1" x14ac:dyDescent="0.25">
      <c r="A181" s="26" t="s">
        <v>1758</v>
      </c>
      <c r="B181" s="26" t="s">
        <v>4362</v>
      </c>
    </row>
    <row r="182" spans="1:2" s="25" customFormat="1" x14ac:dyDescent="0.25">
      <c r="A182" s="26" t="s">
        <v>1760</v>
      </c>
      <c r="B182" s="26" t="s">
        <v>1761</v>
      </c>
    </row>
    <row r="183" spans="1:2" s="25" customFormat="1" x14ac:dyDescent="0.25">
      <c r="A183" s="26" t="s">
        <v>1762</v>
      </c>
      <c r="B183" s="26" t="s">
        <v>1763</v>
      </c>
    </row>
    <row r="184" spans="1:2" s="25" customFormat="1" x14ac:dyDescent="0.25">
      <c r="A184" s="26" t="s">
        <v>1764</v>
      </c>
      <c r="B184" s="26" t="s">
        <v>1765</v>
      </c>
    </row>
    <row r="185" spans="1:2" s="25" customFormat="1" x14ac:dyDescent="0.25">
      <c r="A185" s="26" t="s">
        <v>1766</v>
      </c>
      <c r="B185" s="26" t="s">
        <v>1767</v>
      </c>
    </row>
    <row r="186" spans="1:2" s="25" customFormat="1" x14ac:dyDescent="0.25">
      <c r="A186" s="26" t="s">
        <v>1768</v>
      </c>
      <c r="B186" s="26" t="s">
        <v>1769</v>
      </c>
    </row>
    <row r="187" spans="1:2" s="25" customFormat="1" x14ac:dyDescent="0.25">
      <c r="A187" s="26" t="s">
        <v>1770</v>
      </c>
      <c r="B187" s="26" t="s">
        <v>1772</v>
      </c>
    </row>
    <row r="188" spans="1:2" s="25" customFormat="1" x14ac:dyDescent="0.25">
      <c r="A188" s="26" t="s">
        <v>1773</v>
      </c>
      <c r="B188" s="26" t="s">
        <v>1774</v>
      </c>
    </row>
    <row r="189" spans="1:2" s="25" customFormat="1" x14ac:dyDescent="0.25">
      <c r="A189" s="26" t="s">
        <v>1775</v>
      </c>
      <c r="B189" s="26" t="s">
        <v>1776</v>
      </c>
    </row>
    <row r="190" spans="1:2" s="25" customFormat="1" x14ac:dyDescent="0.25">
      <c r="A190" s="26" t="s">
        <v>1777</v>
      </c>
      <c r="B190" s="26" t="s">
        <v>4363</v>
      </c>
    </row>
    <row r="191" spans="1:2" s="25" customFormat="1" x14ac:dyDescent="0.25">
      <c r="A191" s="26" t="s">
        <v>1779</v>
      </c>
      <c r="B191" s="26" t="s">
        <v>1780</v>
      </c>
    </row>
    <row r="192" spans="1:2" s="25" customFormat="1" x14ac:dyDescent="0.25">
      <c r="A192" s="26" t="s">
        <v>1781</v>
      </c>
      <c r="B192" s="26" t="s">
        <v>1782</v>
      </c>
    </row>
    <row r="193" spans="1:2" s="25" customFormat="1" x14ac:dyDescent="0.25">
      <c r="A193" s="26" t="s">
        <v>1783</v>
      </c>
      <c r="B193" s="26" t="s">
        <v>1784</v>
      </c>
    </row>
    <row r="194" spans="1:2" s="25" customFormat="1" x14ac:dyDescent="0.25">
      <c r="A194" s="26" t="s">
        <v>1785</v>
      </c>
      <c r="B194" s="26" t="s">
        <v>1786</v>
      </c>
    </row>
    <row r="195" spans="1:2" s="25" customFormat="1" x14ac:dyDescent="0.25">
      <c r="A195" s="26" t="s">
        <v>1787</v>
      </c>
      <c r="B195" s="26" t="s">
        <v>1788</v>
      </c>
    </row>
    <row r="196" spans="1:2" s="25" customFormat="1" x14ac:dyDescent="0.25">
      <c r="A196" s="26" t="s">
        <v>1789</v>
      </c>
      <c r="B196" s="26" t="s">
        <v>1790</v>
      </c>
    </row>
    <row r="197" spans="1:2" s="25" customFormat="1" x14ac:dyDescent="0.25">
      <c r="A197" s="26" t="s">
        <v>1791</v>
      </c>
      <c r="B197" s="26" t="s">
        <v>1792</v>
      </c>
    </row>
    <row r="198" spans="1:2" s="25" customFormat="1" x14ac:dyDescent="0.25">
      <c r="A198" s="26" t="s">
        <v>1793</v>
      </c>
      <c r="B198" s="26" t="s">
        <v>1794</v>
      </c>
    </row>
    <row r="199" spans="1:2" s="25" customFormat="1" x14ac:dyDescent="0.25">
      <c r="A199" s="26" t="s">
        <v>1795</v>
      </c>
      <c r="B199" s="26" t="s">
        <v>1796</v>
      </c>
    </row>
    <row r="200" spans="1:2" s="25" customFormat="1" x14ac:dyDescent="0.25">
      <c r="A200" s="26" t="s">
        <v>1797</v>
      </c>
      <c r="B200" s="26" t="s">
        <v>1798</v>
      </c>
    </row>
    <row r="201" spans="1:2" s="25" customFormat="1" x14ac:dyDescent="0.25">
      <c r="A201" s="26" t="s">
        <v>1799</v>
      </c>
      <c r="B201" s="26" t="s">
        <v>1800</v>
      </c>
    </row>
    <row r="202" spans="1:2" s="25" customFormat="1" x14ac:dyDescent="0.25">
      <c r="A202" s="26" t="s">
        <v>1801</v>
      </c>
      <c r="B202" s="26" t="s">
        <v>1802</v>
      </c>
    </row>
    <row r="203" spans="1:2" s="25" customFormat="1" x14ac:dyDescent="0.25">
      <c r="A203" s="26" t="s">
        <v>1803</v>
      </c>
      <c r="B203" s="26" t="s">
        <v>1804</v>
      </c>
    </row>
    <row r="204" spans="1:2" s="25" customFormat="1" x14ac:dyDescent="0.25">
      <c r="A204" s="26" t="s">
        <v>1807</v>
      </c>
      <c r="B204" s="26" t="s">
        <v>1808</v>
      </c>
    </row>
    <row r="205" spans="1:2" s="25" customFormat="1" x14ac:dyDescent="0.25">
      <c r="A205" s="26" t="s">
        <v>1809</v>
      </c>
      <c r="B205" s="26" t="s">
        <v>1810</v>
      </c>
    </row>
    <row r="206" spans="1:2" s="25" customFormat="1" x14ac:dyDescent="0.25">
      <c r="A206" s="26" t="s">
        <v>1811</v>
      </c>
      <c r="B206" s="26" t="s">
        <v>1812</v>
      </c>
    </row>
    <row r="207" spans="1:2" s="25" customFormat="1" x14ac:dyDescent="0.25">
      <c r="A207" s="26" t="s">
        <v>1813</v>
      </c>
      <c r="B207" s="26" t="s">
        <v>1814</v>
      </c>
    </row>
    <row r="208" spans="1:2" s="25" customFormat="1" x14ac:dyDescent="0.25">
      <c r="A208" s="26" t="s">
        <v>1815</v>
      </c>
      <c r="B208" s="26" t="s">
        <v>1816</v>
      </c>
    </row>
    <row r="209" spans="1:2" s="25" customFormat="1" x14ac:dyDescent="0.25">
      <c r="A209" s="26" t="s">
        <v>1817</v>
      </c>
      <c r="B209" s="26" t="s">
        <v>1818</v>
      </c>
    </row>
    <row r="210" spans="1:2" s="25" customFormat="1" x14ac:dyDescent="0.25">
      <c r="A210" s="26" t="s">
        <v>1819</v>
      </c>
      <c r="B210" s="26" t="s">
        <v>1820</v>
      </c>
    </row>
    <row r="211" spans="1:2" s="25" customFormat="1" x14ac:dyDescent="0.25">
      <c r="A211" s="26" t="s">
        <v>1821</v>
      </c>
      <c r="B211" s="26" t="s">
        <v>1822</v>
      </c>
    </row>
    <row r="212" spans="1:2" s="25" customFormat="1" x14ac:dyDescent="0.25">
      <c r="A212" s="26" t="s">
        <v>1823</v>
      </c>
      <c r="B212" s="26" t="s">
        <v>1824</v>
      </c>
    </row>
    <row r="213" spans="1:2" s="25" customFormat="1" x14ac:dyDescent="0.25">
      <c r="A213" s="26" t="s">
        <v>1825</v>
      </c>
      <c r="B213" s="26" t="s">
        <v>1826</v>
      </c>
    </row>
    <row r="214" spans="1:2" s="25" customFormat="1" x14ac:dyDescent="0.25">
      <c r="A214" s="26" t="s">
        <v>1827</v>
      </c>
      <c r="B214" s="26" t="s">
        <v>1828</v>
      </c>
    </row>
    <row r="215" spans="1:2" s="25" customFormat="1" x14ac:dyDescent="0.25">
      <c r="A215" s="26" t="s">
        <v>1829</v>
      </c>
      <c r="B215" s="26" t="s">
        <v>1830</v>
      </c>
    </row>
    <row r="216" spans="1:2" s="25" customFormat="1" x14ac:dyDescent="0.25">
      <c r="A216" s="26" t="s">
        <v>1831</v>
      </c>
      <c r="B216" s="26" t="s">
        <v>1832</v>
      </c>
    </row>
    <row r="217" spans="1:2" s="25" customFormat="1" x14ac:dyDescent="0.25">
      <c r="A217" s="26" t="s">
        <v>1833</v>
      </c>
      <c r="B217" s="26" t="s">
        <v>1834</v>
      </c>
    </row>
    <row r="218" spans="1:2" s="25" customFormat="1" x14ac:dyDescent="0.25">
      <c r="A218" s="26" t="s">
        <v>1835</v>
      </c>
      <c r="B218" s="26" t="s">
        <v>1836</v>
      </c>
    </row>
    <row r="219" spans="1:2" s="25" customFormat="1" x14ac:dyDescent="0.25">
      <c r="A219" s="26" t="s">
        <v>1837</v>
      </c>
      <c r="B219" s="26" t="s">
        <v>1838</v>
      </c>
    </row>
    <row r="220" spans="1:2" s="25" customFormat="1" x14ac:dyDescent="0.25">
      <c r="A220" s="26" t="s">
        <v>1839</v>
      </c>
      <c r="B220" s="26" t="s">
        <v>1840</v>
      </c>
    </row>
    <row r="221" spans="1:2" s="25" customFormat="1" x14ac:dyDescent="0.25">
      <c r="A221" s="26" t="s">
        <v>1841</v>
      </c>
      <c r="B221" s="26" t="s">
        <v>1842</v>
      </c>
    </row>
    <row r="222" spans="1:2" s="25" customFormat="1" x14ac:dyDescent="0.25">
      <c r="A222" s="26" t="s">
        <v>1843</v>
      </c>
      <c r="B222" s="26" t="s">
        <v>1844</v>
      </c>
    </row>
    <row r="223" spans="1:2" s="25" customFormat="1" x14ac:dyDescent="0.25">
      <c r="A223" s="26" t="s">
        <v>1845</v>
      </c>
      <c r="B223" s="26" t="s">
        <v>1846</v>
      </c>
    </row>
    <row r="224" spans="1:2" s="25" customFormat="1" x14ac:dyDescent="0.25">
      <c r="A224" s="26" t="s">
        <v>1847</v>
      </c>
      <c r="B224" s="26" t="s">
        <v>1848</v>
      </c>
    </row>
    <row r="225" spans="1:2" s="25" customFormat="1" x14ac:dyDescent="0.25">
      <c r="A225" s="26" t="s">
        <v>1849</v>
      </c>
      <c r="B225" s="26" t="s">
        <v>1850</v>
      </c>
    </row>
    <row r="226" spans="1:2" s="25" customFormat="1" x14ac:dyDescent="0.25">
      <c r="A226" s="26" t="s">
        <v>1851</v>
      </c>
      <c r="B226" s="26" t="s">
        <v>1852</v>
      </c>
    </row>
    <row r="227" spans="1:2" s="25" customFormat="1" x14ac:dyDescent="0.25">
      <c r="A227" s="26" t="s">
        <v>1853</v>
      </c>
      <c r="B227" s="26" t="s">
        <v>1854</v>
      </c>
    </row>
    <row r="228" spans="1:2" s="25" customFormat="1" x14ac:dyDescent="0.25">
      <c r="A228" s="26" t="s">
        <v>1855</v>
      </c>
      <c r="B228" s="26" t="s">
        <v>1856</v>
      </c>
    </row>
    <row r="229" spans="1:2" s="25" customFormat="1" x14ac:dyDescent="0.25">
      <c r="A229" s="26" t="s">
        <v>1857</v>
      </c>
      <c r="B229" s="26" t="s">
        <v>1858</v>
      </c>
    </row>
    <row r="230" spans="1:2" s="25" customFormat="1" x14ac:dyDescent="0.25">
      <c r="A230" s="26" t="s">
        <v>1859</v>
      </c>
      <c r="B230" s="26" t="s">
        <v>1860</v>
      </c>
    </row>
    <row r="231" spans="1:2" s="25" customFormat="1" x14ac:dyDescent="0.25">
      <c r="A231" s="26" t="s">
        <v>1861</v>
      </c>
      <c r="B231" s="26" t="s">
        <v>1862</v>
      </c>
    </row>
    <row r="232" spans="1:2" s="25" customFormat="1" x14ac:dyDescent="0.25">
      <c r="A232" s="26" t="s">
        <v>1863</v>
      </c>
      <c r="B232" s="26" t="s">
        <v>1864</v>
      </c>
    </row>
    <row r="233" spans="1:2" s="25" customFormat="1" x14ac:dyDescent="0.25">
      <c r="A233" s="26" t="s">
        <v>1865</v>
      </c>
      <c r="B233" s="26" t="s">
        <v>1866</v>
      </c>
    </row>
    <row r="234" spans="1:2" s="25" customFormat="1" x14ac:dyDescent="0.25">
      <c r="A234" s="26" t="s">
        <v>1867</v>
      </c>
      <c r="B234" s="26" t="s">
        <v>1868</v>
      </c>
    </row>
    <row r="235" spans="1:2" s="25" customFormat="1" x14ac:dyDescent="0.25">
      <c r="A235" s="26" t="s">
        <v>1869</v>
      </c>
      <c r="B235" s="26" t="s">
        <v>1870</v>
      </c>
    </row>
    <row r="236" spans="1:2" s="25" customFormat="1" x14ac:dyDescent="0.25">
      <c r="A236" s="26" t="s">
        <v>1871</v>
      </c>
      <c r="B236" s="26" t="s">
        <v>1872</v>
      </c>
    </row>
    <row r="237" spans="1:2" s="25" customFormat="1" x14ac:dyDescent="0.25">
      <c r="A237" s="26" t="s">
        <v>1873</v>
      </c>
      <c r="B237" s="26" t="s">
        <v>1874</v>
      </c>
    </row>
    <row r="238" spans="1:2" s="25" customFormat="1" x14ac:dyDescent="0.25">
      <c r="A238" s="26" t="s">
        <v>1875</v>
      </c>
      <c r="B238" s="26" t="s">
        <v>1876</v>
      </c>
    </row>
    <row r="239" spans="1:2" s="25" customFormat="1" x14ac:dyDescent="0.25">
      <c r="A239" s="26" t="s">
        <v>1879</v>
      </c>
      <c r="B239" s="26" t="s">
        <v>4364</v>
      </c>
    </row>
    <row r="240" spans="1:2" s="25" customFormat="1" x14ac:dyDescent="0.25">
      <c r="A240" s="26" t="s">
        <v>1881</v>
      </c>
      <c r="B240" s="26" t="s">
        <v>1882</v>
      </c>
    </row>
    <row r="241" spans="1:2" s="25" customFormat="1" x14ac:dyDescent="0.25">
      <c r="A241" s="26" t="s">
        <v>1883</v>
      </c>
      <c r="B241" s="26" t="s">
        <v>4365</v>
      </c>
    </row>
    <row r="242" spans="1:2" s="25" customFormat="1" x14ac:dyDescent="0.25">
      <c r="A242" s="26" t="s">
        <v>1885</v>
      </c>
      <c r="B242" s="26" t="s">
        <v>1886</v>
      </c>
    </row>
    <row r="243" spans="1:2" s="25" customFormat="1" x14ac:dyDescent="0.25">
      <c r="A243" s="26" t="s">
        <v>1887</v>
      </c>
      <c r="B243" s="26" t="s">
        <v>1888</v>
      </c>
    </row>
    <row r="244" spans="1:2" s="25" customFormat="1" x14ac:dyDescent="0.25">
      <c r="A244" s="26" t="s">
        <v>1889</v>
      </c>
      <c r="B244" s="26" t="s">
        <v>1890</v>
      </c>
    </row>
    <row r="245" spans="1:2" s="25" customFormat="1" x14ac:dyDescent="0.25">
      <c r="A245" s="26" t="s">
        <v>1891</v>
      </c>
      <c r="B245" s="26" t="s">
        <v>1892</v>
      </c>
    </row>
    <row r="246" spans="1:2" s="25" customFormat="1" x14ac:dyDescent="0.25">
      <c r="A246" s="26" t="s">
        <v>1893</v>
      </c>
      <c r="B246" s="26" t="s">
        <v>1894</v>
      </c>
    </row>
    <row r="247" spans="1:2" s="25" customFormat="1" x14ac:dyDescent="0.25">
      <c r="A247" s="26" t="s">
        <v>1895</v>
      </c>
      <c r="B247" s="26" t="s">
        <v>1896</v>
      </c>
    </row>
    <row r="248" spans="1:2" s="25" customFormat="1" x14ac:dyDescent="0.25">
      <c r="A248" s="26" t="s">
        <v>1897</v>
      </c>
      <c r="B248" s="26" t="s">
        <v>1898</v>
      </c>
    </row>
    <row r="249" spans="1:2" s="25" customFormat="1" x14ac:dyDescent="0.25">
      <c r="A249" s="26" t="s">
        <v>1899</v>
      </c>
      <c r="B249" s="26" t="s">
        <v>1900</v>
      </c>
    </row>
    <row r="250" spans="1:2" s="25" customFormat="1" x14ac:dyDescent="0.25">
      <c r="A250" s="26" t="s">
        <v>1901</v>
      </c>
      <c r="B250" s="26" t="s">
        <v>1902</v>
      </c>
    </row>
    <row r="251" spans="1:2" s="25" customFormat="1" x14ac:dyDescent="0.25">
      <c r="A251" s="26" t="s">
        <v>4366</v>
      </c>
      <c r="B251" s="26" t="s">
        <v>4367</v>
      </c>
    </row>
    <row r="252" spans="1:2" s="25" customFormat="1" x14ac:dyDescent="0.25">
      <c r="A252" s="26" t="s">
        <v>4368</v>
      </c>
      <c r="B252" s="26" t="s">
        <v>4369</v>
      </c>
    </row>
    <row r="253" spans="1:2" s="25" customFormat="1" x14ac:dyDescent="0.25">
      <c r="A253" s="26" t="s">
        <v>4370</v>
      </c>
      <c r="B253" s="26" t="s">
        <v>1906</v>
      </c>
    </row>
    <row r="254" spans="1:2" s="25" customFormat="1" x14ac:dyDescent="0.25">
      <c r="A254" s="26" t="s">
        <v>4371</v>
      </c>
      <c r="B254" s="26" t="s">
        <v>1908</v>
      </c>
    </row>
    <row r="255" spans="1:2" s="25" customFormat="1" x14ac:dyDescent="0.25">
      <c r="A255" s="26" t="s">
        <v>1909</v>
      </c>
      <c r="B255" s="26" t="s">
        <v>1910</v>
      </c>
    </row>
    <row r="256" spans="1:2" s="25" customFormat="1" x14ac:dyDescent="0.25">
      <c r="A256" s="26" t="s">
        <v>1911</v>
      </c>
      <c r="B256" s="26" t="s">
        <v>4372</v>
      </c>
    </row>
    <row r="257" spans="1:2" s="25" customFormat="1" x14ac:dyDescent="0.25">
      <c r="A257" s="26" t="s">
        <v>1914</v>
      </c>
      <c r="B257" s="26" t="s">
        <v>4373</v>
      </c>
    </row>
    <row r="258" spans="1:2" s="25" customFormat="1" x14ac:dyDescent="0.25">
      <c r="A258" s="26" t="s">
        <v>4374</v>
      </c>
      <c r="B258" s="26" t="s">
        <v>4375</v>
      </c>
    </row>
    <row r="259" spans="1:2" s="25" customFormat="1" x14ac:dyDescent="0.25">
      <c r="A259" s="26" t="s">
        <v>4376</v>
      </c>
      <c r="B259" s="26" t="s">
        <v>4377</v>
      </c>
    </row>
    <row r="260" spans="1:2" s="25" customFormat="1" x14ac:dyDescent="0.25">
      <c r="A260" s="26" t="s">
        <v>1916</v>
      </c>
      <c r="B260" s="26" t="s">
        <v>1917</v>
      </c>
    </row>
    <row r="261" spans="1:2" s="25" customFormat="1" x14ac:dyDescent="0.25">
      <c r="A261" s="26" t="s">
        <v>1918</v>
      </c>
      <c r="B261" s="26" t="s">
        <v>1919</v>
      </c>
    </row>
    <row r="262" spans="1:2" s="25" customFormat="1" x14ac:dyDescent="0.25">
      <c r="A262" s="26" t="s">
        <v>1920</v>
      </c>
      <c r="B262" s="26" t="s">
        <v>1921</v>
      </c>
    </row>
    <row r="263" spans="1:2" s="25" customFormat="1" x14ac:dyDescent="0.25">
      <c r="A263" s="26" t="s">
        <v>1922</v>
      </c>
      <c r="B263" s="26" t="s">
        <v>1923</v>
      </c>
    </row>
    <row r="264" spans="1:2" s="25" customFormat="1" x14ac:dyDescent="0.25">
      <c r="A264" s="26" t="s">
        <v>4378</v>
      </c>
      <c r="B264" s="26" t="s">
        <v>4379</v>
      </c>
    </row>
    <row r="265" spans="1:2" s="25" customFormat="1" x14ac:dyDescent="0.25">
      <c r="A265" s="26" t="s">
        <v>1926</v>
      </c>
      <c r="B265" s="26" t="s">
        <v>1927</v>
      </c>
    </row>
    <row r="266" spans="1:2" s="25" customFormat="1" x14ac:dyDescent="0.25">
      <c r="A266" s="26" t="s">
        <v>1930</v>
      </c>
      <c r="B266" s="26" t="s">
        <v>4380</v>
      </c>
    </row>
    <row r="267" spans="1:2" s="25" customFormat="1" x14ac:dyDescent="0.25">
      <c r="A267" s="26" t="s">
        <v>1932</v>
      </c>
      <c r="B267" s="26" t="s">
        <v>1933</v>
      </c>
    </row>
    <row r="268" spans="1:2" s="25" customFormat="1" ht="24" x14ac:dyDescent="0.25">
      <c r="A268" s="26" t="s">
        <v>4381</v>
      </c>
      <c r="B268" s="26" t="s">
        <v>4382</v>
      </c>
    </row>
    <row r="269" spans="1:2" s="25" customFormat="1" x14ac:dyDescent="0.25">
      <c r="A269" s="26" t="s">
        <v>4383</v>
      </c>
      <c r="B269" s="26" t="s">
        <v>4384</v>
      </c>
    </row>
    <row r="270" spans="1:2" s="25" customFormat="1" x14ac:dyDescent="0.25">
      <c r="A270" s="26" t="s">
        <v>4385</v>
      </c>
      <c r="B270" s="26" t="s">
        <v>4386</v>
      </c>
    </row>
    <row r="271" spans="1:2" s="25" customFormat="1" x14ac:dyDescent="0.25">
      <c r="A271" s="26" t="s">
        <v>4387</v>
      </c>
      <c r="B271" s="26" t="s">
        <v>4388</v>
      </c>
    </row>
    <row r="272" spans="1:2" s="25" customFormat="1" x14ac:dyDescent="0.25">
      <c r="A272" s="26" t="s">
        <v>1936</v>
      </c>
      <c r="B272" s="26" t="s">
        <v>4389</v>
      </c>
    </row>
    <row r="273" spans="1:2" s="25" customFormat="1" x14ac:dyDescent="0.25">
      <c r="A273" s="26" t="s">
        <v>1938</v>
      </c>
      <c r="B273" s="26" t="s">
        <v>1939</v>
      </c>
    </row>
    <row r="274" spans="1:2" s="25" customFormat="1" x14ac:dyDescent="0.25">
      <c r="A274" s="26" t="s">
        <v>1940</v>
      </c>
      <c r="B274" s="26" t="s">
        <v>1941</v>
      </c>
    </row>
    <row r="275" spans="1:2" s="25" customFormat="1" x14ac:dyDescent="0.25">
      <c r="A275" s="26" t="s">
        <v>1942</v>
      </c>
      <c r="B275" s="26" t="s">
        <v>1943</v>
      </c>
    </row>
    <row r="276" spans="1:2" s="25" customFormat="1" x14ac:dyDescent="0.25">
      <c r="A276" s="26" t="s">
        <v>1944</v>
      </c>
      <c r="B276" s="26" t="s">
        <v>4390</v>
      </c>
    </row>
    <row r="277" spans="1:2" s="25" customFormat="1" x14ac:dyDescent="0.25">
      <c r="A277" s="26" t="s">
        <v>1946</v>
      </c>
      <c r="B277" s="26" t="s">
        <v>1947</v>
      </c>
    </row>
    <row r="278" spans="1:2" s="25" customFormat="1" x14ac:dyDescent="0.25">
      <c r="A278" s="26" t="s">
        <v>1948</v>
      </c>
      <c r="B278" s="26" t="s">
        <v>1949</v>
      </c>
    </row>
    <row r="279" spans="1:2" s="25" customFormat="1" x14ac:dyDescent="0.25">
      <c r="A279" s="26" t="s">
        <v>1950</v>
      </c>
      <c r="B279" s="26" t="s">
        <v>1951</v>
      </c>
    </row>
    <row r="280" spans="1:2" s="25" customFormat="1" x14ac:dyDescent="0.25">
      <c r="A280" s="26" t="s">
        <v>1952</v>
      </c>
      <c r="B280" s="26" t="s">
        <v>1953</v>
      </c>
    </row>
    <row r="281" spans="1:2" s="25" customFormat="1" x14ac:dyDescent="0.25">
      <c r="A281" s="26" t="s">
        <v>1954</v>
      </c>
      <c r="B281" s="26" t="s">
        <v>1955</v>
      </c>
    </row>
    <row r="282" spans="1:2" s="25" customFormat="1" x14ac:dyDescent="0.25">
      <c r="A282" s="26" t="s">
        <v>1956</v>
      </c>
      <c r="B282" s="26" t="s">
        <v>1957</v>
      </c>
    </row>
    <row r="283" spans="1:2" s="25" customFormat="1" x14ac:dyDescent="0.25">
      <c r="A283" s="26" t="s">
        <v>1958</v>
      </c>
      <c r="B283" s="26" t="s">
        <v>1959</v>
      </c>
    </row>
    <row r="284" spans="1:2" s="25" customFormat="1" x14ac:dyDescent="0.25">
      <c r="A284" s="26" t="s">
        <v>1960</v>
      </c>
      <c r="B284" s="26" t="s">
        <v>1961</v>
      </c>
    </row>
    <row r="285" spans="1:2" s="25" customFormat="1" x14ac:dyDescent="0.25">
      <c r="A285" s="26" t="s">
        <v>1962</v>
      </c>
      <c r="B285" s="26" t="s">
        <v>1963</v>
      </c>
    </row>
    <row r="286" spans="1:2" s="25" customFormat="1" x14ac:dyDescent="0.25">
      <c r="A286" s="26" t="s">
        <v>1964</v>
      </c>
      <c r="B286" s="26" t="s">
        <v>1965</v>
      </c>
    </row>
    <row r="287" spans="1:2" s="25" customFormat="1" x14ac:dyDescent="0.25">
      <c r="A287" s="26" t="s">
        <v>1966</v>
      </c>
      <c r="B287" s="26" t="s">
        <v>1967</v>
      </c>
    </row>
    <row r="288" spans="1:2" s="25" customFormat="1" x14ac:dyDescent="0.25">
      <c r="A288" s="26" t="s">
        <v>1968</v>
      </c>
      <c r="B288" s="26" t="s">
        <v>1969</v>
      </c>
    </row>
    <row r="289" spans="1:2" s="25" customFormat="1" x14ac:dyDescent="0.25">
      <c r="A289" s="26" t="s">
        <v>1970</v>
      </c>
      <c r="B289" s="26" t="s">
        <v>1971</v>
      </c>
    </row>
    <row r="290" spans="1:2" s="25" customFormat="1" x14ac:dyDescent="0.25">
      <c r="A290" s="26" t="s">
        <v>1972</v>
      </c>
      <c r="B290" s="26" t="s">
        <v>1973</v>
      </c>
    </row>
    <row r="291" spans="1:2" s="25" customFormat="1" x14ac:dyDescent="0.25">
      <c r="A291" s="26" t="s">
        <v>1974</v>
      </c>
      <c r="B291" s="26" t="s">
        <v>1975</v>
      </c>
    </row>
    <row r="292" spans="1:2" s="25" customFormat="1" x14ac:dyDescent="0.25">
      <c r="A292" s="26" t="s">
        <v>1976</v>
      </c>
      <c r="B292" s="26" t="s">
        <v>1977</v>
      </c>
    </row>
    <row r="293" spans="1:2" s="25" customFormat="1" x14ac:dyDescent="0.25">
      <c r="A293" s="26" t="s">
        <v>1978</v>
      </c>
      <c r="B293" s="26" t="s">
        <v>1979</v>
      </c>
    </row>
    <row r="294" spans="1:2" s="25" customFormat="1" x14ac:dyDescent="0.25">
      <c r="A294" s="26" t="s">
        <v>1980</v>
      </c>
      <c r="B294" s="26" t="s">
        <v>1981</v>
      </c>
    </row>
    <row r="295" spans="1:2" s="25" customFormat="1" x14ac:dyDescent="0.25">
      <c r="A295" s="26" t="s">
        <v>4391</v>
      </c>
      <c r="B295" s="26" t="s">
        <v>4392</v>
      </c>
    </row>
    <row r="296" spans="1:2" s="25" customFormat="1" x14ac:dyDescent="0.25">
      <c r="A296" s="26" t="s">
        <v>1982</v>
      </c>
      <c r="B296" s="26" t="s">
        <v>1983</v>
      </c>
    </row>
    <row r="297" spans="1:2" s="25" customFormat="1" x14ac:dyDescent="0.25">
      <c r="A297" s="26" t="s">
        <v>1984</v>
      </c>
      <c r="B297" s="26" t="s">
        <v>4393</v>
      </c>
    </row>
    <row r="298" spans="1:2" s="25" customFormat="1" x14ac:dyDescent="0.25">
      <c r="A298" s="26" t="s">
        <v>4394</v>
      </c>
      <c r="B298" s="26" t="s">
        <v>4395</v>
      </c>
    </row>
    <row r="299" spans="1:2" s="25" customFormat="1" x14ac:dyDescent="0.25">
      <c r="A299" s="26" t="s">
        <v>1992</v>
      </c>
      <c r="B299" s="26" t="s">
        <v>1993</v>
      </c>
    </row>
    <row r="300" spans="1:2" s="25" customFormat="1" x14ac:dyDescent="0.25">
      <c r="A300" s="26" t="s">
        <v>1994</v>
      </c>
      <c r="B300" s="26" t="s">
        <v>1995</v>
      </c>
    </row>
    <row r="301" spans="1:2" s="25" customFormat="1" x14ac:dyDescent="0.25">
      <c r="A301" s="26" t="s">
        <v>1996</v>
      </c>
      <c r="B301" s="26" t="s">
        <v>1997</v>
      </c>
    </row>
    <row r="302" spans="1:2" s="25" customFormat="1" x14ac:dyDescent="0.25">
      <c r="A302" s="26" t="s">
        <v>1998</v>
      </c>
      <c r="B302" s="26" t="s">
        <v>1999</v>
      </c>
    </row>
    <row r="303" spans="1:2" s="25" customFormat="1" x14ac:dyDescent="0.25">
      <c r="A303" s="26" t="s">
        <v>2000</v>
      </c>
      <c r="B303" s="26" t="s">
        <v>2001</v>
      </c>
    </row>
    <row r="304" spans="1:2" s="25" customFormat="1" x14ac:dyDescent="0.25">
      <c r="A304" s="26" t="s">
        <v>4396</v>
      </c>
      <c r="B304" s="26" t="s">
        <v>4397</v>
      </c>
    </row>
    <row r="305" spans="1:2" s="25" customFormat="1" x14ac:dyDescent="0.25">
      <c r="A305" s="26" t="s">
        <v>2002</v>
      </c>
      <c r="B305" s="26" t="s">
        <v>2003</v>
      </c>
    </row>
    <row r="306" spans="1:2" s="25" customFormat="1" x14ac:dyDescent="0.25">
      <c r="A306" s="26" t="s">
        <v>2004</v>
      </c>
      <c r="B306" s="26" t="s">
        <v>4398</v>
      </c>
    </row>
    <row r="307" spans="1:2" s="25" customFormat="1" x14ac:dyDescent="0.25">
      <c r="A307" s="26" t="s">
        <v>2006</v>
      </c>
      <c r="B307" s="26" t="s">
        <v>2007</v>
      </c>
    </row>
    <row r="308" spans="1:2" s="25" customFormat="1" x14ac:dyDescent="0.25">
      <c r="A308" s="26" t="s">
        <v>2010</v>
      </c>
      <c r="B308" s="26" t="s">
        <v>2011</v>
      </c>
    </row>
    <row r="309" spans="1:2" s="25" customFormat="1" x14ac:dyDescent="0.25">
      <c r="A309" s="26" t="s">
        <v>4399</v>
      </c>
      <c r="B309" s="26" t="s">
        <v>4400</v>
      </c>
    </row>
    <row r="310" spans="1:2" s="25" customFormat="1" x14ac:dyDescent="0.25">
      <c r="A310" s="26" t="s">
        <v>2012</v>
      </c>
      <c r="B310" s="26" t="s">
        <v>2013</v>
      </c>
    </row>
    <row r="311" spans="1:2" s="25" customFormat="1" x14ac:dyDescent="0.25">
      <c r="A311" s="26" t="s">
        <v>2014</v>
      </c>
      <c r="B311" s="26" t="s">
        <v>4401</v>
      </c>
    </row>
    <row r="312" spans="1:2" s="25" customFormat="1" x14ac:dyDescent="0.25">
      <c r="A312" s="26" t="s">
        <v>2016</v>
      </c>
      <c r="B312" s="26" t="s">
        <v>2017</v>
      </c>
    </row>
    <row r="313" spans="1:2" s="25" customFormat="1" x14ac:dyDescent="0.25">
      <c r="A313" s="26" t="s">
        <v>2018</v>
      </c>
      <c r="B313" s="26" t="s">
        <v>2019</v>
      </c>
    </row>
    <row r="314" spans="1:2" s="25" customFormat="1" x14ac:dyDescent="0.25">
      <c r="A314" s="26" t="s">
        <v>2020</v>
      </c>
      <c r="B314" s="26" t="s">
        <v>2021</v>
      </c>
    </row>
    <row r="315" spans="1:2" s="25" customFormat="1" x14ac:dyDescent="0.25">
      <c r="A315" s="26" t="s">
        <v>2022</v>
      </c>
      <c r="B315" s="26" t="s">
        <v>2023</v>
      </c>
    </row>
    <row r="316" spans="1:2" s="25" customFormat="1" x14ac:dyDescent="0.25">
      <c r="A316" s="26" t="s">
        <v>2024</v>
      </c>
      <c r="B316" s="26" t="s">
        <v>2025</v>
      </c>
    </row>
    <row r="317" spans="1:2" s="25" customFormat="1" x14ac:dyDescent="0.25">
      <c r="A317" s="26" t="s">
        <v>2026</v>
      </c>
      <c r="B317" s="26" t="s">
        <v>2027</v>
      </c>
    </row>
    <row r="318" spans="1:2" s="25" customFormat="1" x14ac:dyDescent="0.25">
      <c r="A318" s="26" t="s">
        <v>2028</v>
      </c>
      <c r="B318" s="26" t="s">
        <v>2029</v>
      </c>
    </row>
    <row r="319" spans="1:2" s="25" customFormat="1" x14ac:dyDescent="0.25">
      <c r="A319" s="26" t="s">
        <v>2030</v>
      </c>
      <c r="B319" s="26" t="s">
        <v>2031</v>
      </c>
    </row>
    <row r="320" spans="1:2" s="25" customFormat="1" x14ac:dyDescent="0.25">
      <c r="A320" s="26" t="s">
        <v>2032</v>
      </c>
      <c r="B320" s="26" t="s">
        <v>2033</v>
      </c>
    </row>
    <row r="321" spans="1:2" s="25" customFormat="1" x14ac:dyDescent="0.25">
      <c r="A321" s="26" t="s">
        <v>2034</v>
      </c>
      <c r="B321" s="26" t="s">
        <v>2035</v>
      </c>
    </row>
    <row r="322" spans="1:2" s="25" customFormat="1" x14ac:dyDescent="0.25">
      <c r="A322" s="26" t="s">
        <v>2036</v>
      </c>
      <c r="B322" s="26" t="s">
        <v>2037</v>
      </c>
    </row>
    <row r="323" spans="1:2" s="25" customFormat="1" x14ac:dyDescent="0.25">
      <c r="A323" s="26" t="s">
        <v>2054</v>
      </c>
      <c r="B323" s="26" t="s">
        <v>2055</v>
      </c>
    </row>
    <row r="324" spans="1:2" s="25" customFormat="1" x14ac:dyDescent="0.25">
      <c r="A324" s="26" t="s">
        <v>2056</v>
      </c>
      <c r="B324" s="26" t="s">
        <v>2057</v>
      </c>
    </row>
    <row r="325" spans="1:2" s="25" customFormat="1" x14ac:dyDescent="0.25">
      <c r="A325" s="26" t="s">
        <v>2058</v>
      </c>
      <c r="B325" s="26" t="s">
        <v>2059</v>
      </c>
    </row>
    <row r="326" spans="1:2" s="25" customFormat="1" x14ac:dyDescent="0.25">
      <c r="A326" s="26" t="s">
        <v>2060</v>
      </c>
      <c r="B326" s="26" t="s">
        <v>2061</v>
      </c>
    </row>
    <row r="327" spans="1:2" s="25" customFormat="1" x14ac:dyDescent="0.25">
      <c r="A327" s="26" t="s">
        <v>2062</v>
      </c>
      <c r="B327" s="26" t="s">
        <v>2063</v>
      </c>
    </row>
    <row r="328" spans="1:2" s="25" customFormat="1" x14ac:dyDescent="0.25">
      <c r="A328" s="26" t="s">
        <v>2064</v>
      </c>
      <c r="B328" s="26" t="s">
        <v>2065</v>
      </c>
    </row>
    <row r="329" spans="1:2" s="25" customFormat="1" x14ac:dyDescent="0.25">
      <c r="A329" s="26" t="s">
        <v>2066</v>
      </c>
      <c r="B329" s="26" t="s">
        <v>2067</v>
      </c>
    </row>
    <row r="330" spans="1:2" s="25" customFormat="1" x14ac:dyDescent="0.25">
      <c r="A330" s="26" t="s">
        <v>2068</v>
      </c>
      <c r="B330" s="26" t="s">
        <v>3114</v>
      </c>
    </row>
    <row r="331" spans="1:2" s="25" customFormat="1" x14ac:dyDescent="0.25">
      <c r="A331" s="26" t="s">
        <v>2070</v>
      </c>
      <c r="B331" s="26" t="s">
        <v>2071</v>
      </c>
    </row>
    <row r="332" spans="1:2" s="25" customFormat="1" x14ac:dyDescent="0.25">
      <c r="A332" s="26" t="s">
        <v>2072</v>
      </c>
      <c r="B332" s="26" t="s">
        <v>2073</v>
      </c>
    </row>
    <row r="333" spans="1:2" s="25" customFormat="1" x14ac:dyDescent="0.25">
      <c r="A333" s="26" t="s">
        <v>2074</v>
      </c>
      <c r="B333" s="26" t="s">
        <v>2075</v>
      </c>
    </row>
    <row r="334" spans="1:2" s="25" customFormat="1" x14ac:dyDescent="0.25">
      <c r="A334" s="26" t="s">
        <v>2076</v>
      </c>
      <c r="B334" s="26" t="s">
        <v>2077</v>
      </c>
    </row>
    <row r="335" spans="1:2" s="25" customFormat="1" x14ac:dyDescent="0.25">
      <c r="A335" s="26" t="s">
        <v>2078</v>
      </c>
      <c r="B335" s="26" t="s">
        <v>2079</v>
      </c>
    </row>
    <row r="336" spans="1:2" s="25" customFormat="1" x14ac:dyDescent="0.25">
      <c r="A336" s="26" t="s">
        <v>2080</v>
      </c>
      <c r="B336" s="26" t="s">
        <v>2081</v>
      </c>
    </row>
    <row r="337" spans="1:2" s="25" customFormat="1" x14ac:dyDescent="0.25">
      <c r="A337" s="26" t="s">
        <v>2082</v>
      </c>
      <c r="B337" s="26" t="s">
        <v>2083</v>
      </c>
    </row>
    <row r="338" spans="1:2" s="25" customFormat="1" x14ac:dyDescent="0.25">
      <c r="A338" s="26" t="s">
        <v>2084</v>
      </c>
      <c r="B338" s="26" t="s">
        <v>2085</v>
      </c>
    </row>
    <row r="339" spans="1:2" s="25" customFormat="1" x14ac:dyDescent="0.25">
      <c r="A339" s="26" t="s">
        <v>4402</v>
      </c>
      <c r="B339" s="26" t="s">
        <v>2039</v>
      </c>
    </row>
    <row r="340" spans="1:2" s="25" customFormat="1" x14ac:dyDescent="0.25">
      <c r="A340" s="26" t="s">
        <v>4403</v>
      </c>
      <c r="B340" s="26" t="s">
        <v>4404</v>
      </c>
    </row>
    <row r="341" spans="1:2" s="25" customFormat="1" x14ac:dyDescent="0.25">
      <c r="A341" s="26" t="s">
        <v>4405</v>
      </c>
      <c r="B341" s="26" t="s">
        <v>4406</v>
      </c>
    </row>
    <row r="342" spans="1:2" s="25" customFormat="1" x14ac:dyDescent="0.25">
      <c r="A342" s="26" t="s">
        <v>4407</v>
      </c>
      <c r="B342" s="26" t="s">
        <v>4408</v>
      </c>
    </row>
    <row r="343" spans="1:2" s="25" customFormat="1" x14ac:dyDescent="0.25">
      <c r="A343" s="26" t="s">
        <v>4409</v>
      </c>
      <c r="B343" s="26" t="s">
        <v>4410</v>
      </c>
    </row>
    <row r="344" spans="1:2" s="25" customFormat="1" x14ac:dyDescent="0.25">
      <c r="A344" s="26" t="s">
        <v>4411</v>
      </c>
      <c r="B344" s="26" t="s">
        <v>4412</v>
      </c>
    </row>
    <row r="345" spans="1:2" s="25" customFormat="1" x14ac:dyDescent="0.25">
      <c r="A345" s="26" t="s">
        <v>4413</v>
      </c>
      <c r="B345" s="26" t="s">
        <v>4414</v>
      </c>
    </row>
    <row r="346" spans="1:2" s="25" customFormat="1" x14ac:dyDescent="0.25">
      <c r="A346" s="26" t="s">
        <v>4415</v>
      </c>
      <c r="B346" s="26" t="s">
        <v>2045</v>
      </c>
    </row>
    <row r="347" spans="1:2" s="25" customFormat="1" x14ac:dyDescent="0.25">
      <c r="A347" s="26" t="s">
        <v>4416</v>
      </c>
      <c r="B347" s="26" t="s">
        <v>2047</v>
      </c>
    </row>
    <row r="348" spans="1:2" s="25" customFormat="1" x14ac:dyDescent="0.25">
      <c r="A348" s="26" t="s">
        <v>4417</v>
      </c>
      <c r="B348" s="26" t="s">
        <v>4418</v>
      </c>
    </row>
    <row r="349" spans="1:2" s="25" customFormat="1" x14ac:dyDescent="0.25">
      <c r="A349" s="26" t="s">
        <v>4419</v>
      </c>
      <c r="B349" s="26" t="s">
        <v>2049</v>
      </c>
    </row>
    <row r="350" spans="1:2" s="25" customFormat="1" x14ac:dyDescent="0.25">
      <c r="A350" s="26" t="s">
        <v>4420</v>
      </c>
      <c r="B350" s="26" t="s">
        <v>4421</v>
      </c>
    </row>
    <row r="351" spans="1:2" s="25" customFormat="1" x14ac:dyDescent="0.25">
      <c r="A351" s="26" t="s">
        <v>4422</v>
      </c>
      <c r="B351" s="26" t="s">
        <v>4423</v>
      </c>
    </row>
    <row r="352" spans="1:2" s="25" customFormat="1" x14ac:dyDescent="0.25">
      <c r="A352" s="26" t="s">
        <v>4424</v>
      </c>
      <c r="B352" s="26" t="s">
        <v>4425</v>
      </c>
    </row>
    <row r="353" spans="1:2" s="25" customFormat="1" x14ac:dyDescent="0.25">
      <c r="A353" s="26" t="s">
        <v>4426</v>
      </c>
      <c r="B353" s="26" t="s">
        <v>4427</v>
      </c>
    </row>
    <row r="354" spans="1:2" s="25" customFormat="1" x14ac:dyDescent="0.25">
      <c r="A354" s="26" t="s">
        <v>4428</v>
      </c>
      <c r="B354" s="26" t="s">
        <v>4429</v>
      </c>
    </row>
    <row r="355" spans="1:2" s="25" customFormat="1" x14ac:dyDescent="0.25">
      <c r="A355" s="26" t="s">
        <v>4430</v>
      </c>
      <c r="B355" s="26" t="s">
        <v>4431</v>
      </c>
    </row>
    <row r="356" spans="1:2" s="25" customFormat="1" x14ac:dyDescent="0.25">
      <c r="A356" s="26" t="s">
        <v>4432</v>
      </c>
      <c r="B356" s="26" t="s">
        <v>4433</v>
      </c>
    </row>
    <row r="357" spans="1:2" s="25" customFormat="1" x14ac:dyDescent="0.25">
      <c r="A357" s="26" t="s">
        <v>4434</v>
      </c>
      <c r="B357" s="26" t="s">
        <v>2093</v>
      </c>
    </row>
    <row r="358" spans="1:2" s="25" customFormat="1" x14ac:dyDescent="0.25">
      <c r="A358" s="26" t="s">
        <v>4435</v>
      </c>
      <c r="B358" s="26" t="s">
        <v>4436</v>
      </c>
    </row>
    <row r="359" spans="1:2" s="25" customFormat="1" x14ac:dyDescent="0.25">
      <c r="A359" s="26" t="s">
        <v>2088</v>
      </c>
      <c r="B359" s="26" t="s">
        <v>2089</v>
      </c>
    </row>
    <row r="360" spans="1:2" s="25" customFormat="1" x14ac:dyDescent="0.25">
      <c r="A360" s="26" t="s">
        <v>2090</v>
      </c>
      <c r="B360" s="26" t="s">
        <v>2091</v>
      </c>
    </row>
    <row r="361" spans="1:2" s="25" customFormat="1" x14ac:dyDescent="0.25">
      <c r="A361" s="26" t="s">
        <v>2094</v>
      </c>
      <c r="B361" s="26" t="s">
        <v>2095</v>
      </c>
    </row>
    <row r="362" spans="1:2" s="25" customFormat="1" x14ac:dyDescent="0.25">
      <c r="A362" s="26" t="s">
        <v>2096</v>
      </c>
      <c r="B362" s="26" t="s">
        <v>2097</v>
      </c>
    </row>
    <row r="363" spans="1:2" s="25" customFormat="1" x14ac:dyDescent="0.25">
      <c r="A363" s="26" t="s">
        <v>2098</v>
      </c>
      <c r="B363" s="26" t="s">
        <v>2099</v>
      </c>
    </row>
    <row r="364" spans="1:2" s="25" customFormat="1" x14ac:dyDescent="0.25">
      <c r="A364" s="26" t="s">
        <v>2100</v>
      </c>
      <c r="B364" s="26" t="s">
        <v>4437</v>
      </c>
    </row>
    <row r="365" spans="1:2" s="25" customFormat="1" x14ac:dyDescent="0.25">
      <c r="A365" s="26" t="s">
        <v>4438</v>
      </c>
      <c r="B365" s="26" t="s">
        <v>2103</v>
      </c>
    </row>
    <row r="366" spans="1:2" s="25" customFormat="1" x14ac:dyDescent="0.25">
      <c r="A366" s="26" t="s">
        <v>4439</v>
      </c>
      <c r="B366" s="26" t="s">
        <v>4440</v>
      </c>
    </row>
    <row r="367" spans="1:2" s="25" customFormat="1" x14ac:dyDescent="0.25">
      <c r="A367" s="26" t="s">
        <v>4441</v>
      </c>
      <c r="B367" s="26" t="s">
        <v>4442</v>
      </c>
    </row>
    <row r="368" spans="1:2" s="25" customFormat="1" x14ac:dyDescent="0.25">
      <c r="A368" s="26" t="s">
        <v>4443</v>
      </c>
      <c r="B368" s="26" t="s">
        <v>4444</v>
      </c>
    </row>
    <row r="369" spans="1:2" s="25" customFormat="1" x14ac:dyDescent="0.25">
      <c r="A369" s="26" t="s">
        <v>2106</v>
      </c>
      <c r="B369" s="26" t="s">
        <v>2107</v>
      </c>
    </row>
    <row r="370" spans="1:2" s="25" customFormat="1" x14ac:dyDescent="0.25">
      <c r="A370" s="26" t="s">
        <v>2108</v>
      </c>
      <c r="B370" s="26" t="s">
        <v>165</v>
      </c>
    </row>
    <row r="371" spans="1:2" s="25" customFormat="1" x14ac:dyDescent="0.25">
      <c r="A371" s="26" t="s">
        <v>2109</v>
      </c>
      <c r="B371" s="26" t="s">
        <v>2110</v>
      </c>
    </row>
    <row r="372" spans="1:2" s="25" customFormat="1" x14ac:dyDescent="0.25">
      <c r="A372" s="26" t="s">
        <v>2113</v>
      </c>
      <c r="B372" s="26" t="s">
        <v>2114</v>
      </c>
    </row>
    <row r="373" spans="1:2" s="25" customFormat="1" x14ac:dyDescent="0.25">
      <c r="A373" s="26" t="s">
        <v>2115</v>
      </c>
      <c r="B373" s="26" t="s">
        <v>2116</v>
      </c>
    </row>
    <row r="374" spans="1:2" s="25" customFormat="1" x14ac:dyDescent="0.25">
      <c r="A374" s="26" t="s">
        <v>2117</v>
      </c>
      <c r="B374" s="26" t="s">
        <v>2118</v>
      </c>
    </row>
    <row r="375" spans="1:2" s="25" customFormat="1" x14ac:dyDescent="0.25">
      <c r="A375" s="26" t="s">
        <v>2119</v>
      </c>
      <c r="B375" s="26" t="s">
        <v>2120</v>
      </c>
    </row>
    <row r="376" spans="1:2" s="25" customFormat="1" x14ac:dyDescent="0.25">
      <c r="A376" s="26" t="s">
        <v>4445</v>
      </c>
      <c r="B376" s="26" t="s">
        <v>4446</v>
      </c>
    </row>
    <row r="377" spans="1:2" s="25" customFormat="1" x14ac:dyDescent="0.25">
      <c r="A377" s="26" t="s">
        <v>2123</v>
      </c>
      <c r="B377" s="26" t="s">
        <v>2124</v>
      </c>
    </row>
    <row r="378" spans="1:2" s="25" customFormat="1" x14ac:dyDescent="0.25">
      <c r="A378" s="26" t="s">
        <v>2125</v>
      </c>
      <c r="B378" s="26" t="s">
        <v>2126</v>
      </c>
    </row>
    <row r="379" spans="1:2" s="25" customFormat="1" x14ac:dyDescent="0.25">
      <c r="A379" s="26" t="s">
        <v>2127</v>
      </c>
      <c r="B379" s="26" t="s">
        <v>2128</v>
      </c>
    </row>
    <row r="380" spans="1:2" s="25" customFormat="1" x14ac:dyDescent="0.25">
      <c r="A380" s="26" t="s">
        <v>2129</v>
      </c>
      <c r="B380" s="26" t="s">
        <v>2130</v>
      </c>
    </row>
    <row r="381" spans="1:2" s="25" customFormat="1" x14ac:dyDescent="0.25">
      <c r="A381" s="26" t="s">
        <v>4447</v>
      </c>
      <c r="B381" s="26" t="s">
        <v>4448</v>
      </c>
    </row>
    <row r="382" spans="1:2" s="25" customFormat="1" x14ac:dyDescent="0.25">
      <c r="A382" s="26" t="s">
        <v>2135</v>
      </c>
      <c r="B382" s="26" t="s">
        <v>2136</v>
      </c>
    </row>
    <row r="383" spans="1:2" s="25" customFormat="1" x14ac:dyDescent="0.25">
      <c r="A383" s="26" t="s">
        <v>2137</v>
      </c>
      <c r="B383" s="26" t="s">
        <v>2138</v>
      </c>
    </row>
    <row r="384" spans="1:2" s="25" customFormat="1" x14ac:dyDescent="0.25">
      <c r="A384" s="26" t="s">
        <v>4449</v>
      </c>
      <c r="B384" s="26" t="s">
        <v>4450</v>
      </c>
    </row>
    <row r="385" spans="1:2" s="25" customFormat="1" x14ac:dyDescent="0.25">
      <c r="A385" s="26" t="s">
        <v>2139</v>
      </c>
      <c r="B385" s="26" t="s">
        <v>2140</v>
      </c>
    </row>
    <row r="386" spans="1:2" s="25" customFormat="1" x14ac:dyDescent="0.25">
      <c r="A386" s="26" t="s">
        <v>4451</v>
      </c>
      <c r="B386" s="26" t="s">
        <v>2142</v>
      </c>
    </row>
    <row r="387" spans="1:2" s="25" customFormat="1" x14ac:dyDescent="0.25">
      <c r="A387" s="26" t="s">
        <v>4452</v>
      </c>
      <c r="B387" s="26" t="s">
        <v>2333</v>
      </c>
    </row>
    <row r="388" spans="1:2" s="25" customFormat="1" x14ac:dyDescent="0.25">
      <c r="A388" s="26" t="s">
        <v>4453</v>
      </c>
      <c r="B388" s="26" t="s">
        <v>2146</v>
      </c>
    </row>
    <row r="389" spans="1:2" s="25" customFormat="1" x14ac:dyDescent="0.25">
      <c r="A389" s="26" t="s">
        <v>4454</v>
      </c>
      <c r="B389" s="26" t="s">
        <v>2148</v>
      </c>
    </row>
    <row r="390" spans="1:2" s="25" customFormat="1" x14ac:dyDescent="0.25">
      <c r="A390" s="26" t="s">
        <v>4455</v>
      </c>
      <c r="B390" s="26" t="s">
        <v>2144</v>
      </c>
    </row>
    <row r="391" spans="1:2" s="25" customFormat="1" x14ac:dyDescent="0.25">
      <c r="A391" s="26" t="s">
        <v>2149</v>
      </c>
      <c r="B391" s="26" t="s">
        <v>2150</v>
      </c>
    </row>
    <row r="392" spans="1:2" s="25" customFormat="1" x14ac:dyDescent="0.25">
      <c r="A392" s="26" t="s">
        <v>2151</v>
      </c>
      <c r="B392" s="26" t="s">
        <v>2152</v>
      </c>
    </row>
    <row r="393" spans="1:2" s="25" customFormat="1" x14ac:dyDescent="0.25">
      <c r="A393" s="26" t="s">
        <v>2153</v>
      </c>
      <c r="B393" s="26" t="s">
        <v>2154</v>
      </c>
    </row>
    <row r="394" spans="1:2" s="25" customFormat="1" x14ac:dyDescent="0.25">
      <c r="A394" s="26" t="s">
        <v>2155</v>
      </c>
      <c r="B394" s="26" t="s">
        <v>2156</v>
      </c>
    </row>
    <row r="395" spans="1:2" s="25" customFormat="1" x14ac:dyDescent="0.25">
      <c r="A395" s="26" t="s">
        <v>2157</v>
      </c>
      <c r="B395" s="26" t="s">
        <v>2158</v>
      </c>
    </row>
    <row r="396" spans="1:2" s="25" customFormat="1" x14ac:dyDescent="0.25">
      <c r="A396" s="26" t="s">
        <v>2159</v>
      </c>
      <c r="B396" s="26" t="s">
        <v>2160</v>
      </c>
    </row>
    <row r="397" spans="1:2" s="25" customFormat="1" x14ac:dyDescent="0.25">
      <c r="A397" s="26" t="s">
        <v>2161</v>
      </c>
      <c r="B397" s="26" t="s">
        <v>2162</v>
      </c>
    </row>
    <row r="398" spans="1:2" s="25" customFormat="1" x14ac:dyDescent="0.25">
      <c r="A398" s="26" t="s">
        <v>2163</v>
      </c>
      <c r="B398" s="26" t="s">
        <v>2164</v>
      </c>
    </row>
    <row r="399" spans="1:2" s="25" customFormat="1" x14ac:dyDescent="0.25">
      <c r="A399" s="26" t="s">
        <v>2165</v>
      </c>
      <c r="B399" s="26" t="s">
        <v>2166</v>
      </c>
    </row>
    <row r="400" spans="1:2" s="25" customFormat="1" x14ac:dyDescent="0.25">
      <c r="A400" s="26" t="s">
        <v>2167</v>
      </c>
      <c r="B400" s="26" t="s">
        <v>2168</v>
      </c>
    </row>
    <row r="401" spans="1:2" s="25" customFormat="1" x14ac:dyDescent="0.25">
      <c r="A401" s="26" t="s">
        <v>2169</v>
      </c>
      <c r="B401" s="26" t="s">
        <v>2170</v>
      </c>
    </row>
    <row r="402" spans="1:2" s="25" customFormat="1" x14ac:dyDescent="0.25">
      <c r="A402" s="26" t="s">
        <v>2171</v>
      </c>
      <c r="B402" s="26" t="s">
        <v>2172</v>
      </c>
    </row>
    <row r="403" spans="1:2" s="25" customFormat="1" x14ac:dyDescent="0.25">
      <c r="A403" s="26" t="s">
        <v>2173</v>
      </c>
      <c r="B403" s="26" t="s">
        <v>2174</v>
      </c>
    </row>
    <row r="404" spans="1:2" s="25" customFormat="1" x14ac:dyDescent="0.25">
      <c r="A404" s="26" t="s">
        <v>2175</v>
      </c>
      <c r="B404" s="26" t="s">
        <v>2176</v>
      </c>
    </row>
    <row r="405" spans="1:2" s="25" customFormat="1" x14ac:dyDescent="0.25">
      <c r="A405" s="26" t="s">
        <v>2177</v>
      </c>
      <c r="B405" s="26" t="s">
        <v>2178</v>
      </c>
    </row>
    <row r="406" spans="1:2" s="25" customFormat="1" x14ac:dyDescent="0.25">
      <c r="A406" s="26" t="s">
        <v>2179</v>
      </c>
      <c r="B406" s="26" t="s">
        <v>4456</v>
      </c>
    </row>
    <row r="407" spans="1:2" s="25" customFormat="1" x14ac:dyDescent="0.25">
      <c r="A407" s="26" t="s">
        <v>4457</v>
      </c>
      <c r="B407" s="26" t="s">
        <v>4458</v>
      </c>
    </row>
    <row r="408" spans="1:2" s="25" customFormat="1" x14ac:dyDescent="0.25">
      <c r="A408" s="26" t="s">
        <v>2181</v>
      </c>
      <c r="B408" s="26" t="s">
        <v>2182</v>
      </c>
    </row>
    <row r="409" spans="1:2" s="25" customFormat="1" x14ac:dyDescent="0.25">
      <c r="A409" s="26" t="s">
        <v>2183</v>
      </c>
      <c r="B409" s="26" t="s">
        <v>2184</v>
      </c>
    </row>
    <row r="410" spans="1:2" s="25" customFormat="1" x14ac:dyDescent="0.25">
      <c r="A410" s="26" t="s">
        <v>2185</v>
      </c>
      <c r="B410" s="26" t="s">
        <v>2186</v>
      </c>
    </row>
    <row r="411" spans="1:2" s="25" customFormat="1" x14ac:dyDescent="0.25">
      <c r="A411" s="26" t="s">
        <v>2187</v>
      </c>
      <c r="B411" s="26" t="s">
        <v>2188</v>
      </c>
    </row>
    <row r="412" spans="1:2" s="25" customFormat="1" x14ac:dyDescent="0.25">
      <c r="A412" s="26" t="s">
        <v>2189</v>
      </c>
      <c r="B412" s="26" t="s">
        <v>2190</v>
      </c>
    </row>
    <row r="413" spans="1:2" s="25" customFormat="1" x14ac:dyDescent="0.25">
      <c r="A413" s="26" t="s">
        <v>2191</v>
      </c>
      <c r="B413" s="26" t="s">
        <v>2192</v>
      </c>
    </row>
    <row r="414" spans="1:2" s="25" customFormat="1" x14ac:dyDescent="0.25">
      <c r="A414" s="26" t="s">
        <v>2193</v>
      </c>
      <c r="B414" s="26" t="s">
        <v>2194</v>
      </c>
    </row>
    <row r="415" spans="1:2" s="25" customFormat="1" x14ac:dyDescent="0.25">
      <c r="A415" s="26" t="s">
        <v>2195</v>
      </c>
      <c r="B415" s="26" t="s">
        <v>2196</v>
      </c>
    </row>
    <row r="416" spans="1:2" s="25" customFormat="1" x14ac:dyDescent="0.25">
      <c r="A416" s="26" t="s">
        <v>2197</v>
      </c>
      <c r="B416" s="26" t="s">
        <v>2198</v>
      </c>
    </row>
    <row r="417" spans="1:2" s="25" customFormat="1" x14ac:dyDescent="0.25">
      <c r="A417" s="26" t="s">
        <v>2199</v>
      </c>
      <c r="B417" s="26" t="s">
        <v>4459</v>
      </c>
    </row>
    <row r="418" spans="1:2" s="25" customFormat="1" x14ac:dyDescent="0.25">
      <c r="A418" s="26" t="s">
        <v>2201</v>
      </c>
      <c r="B418" s="26" t="s">
        <v>2202</v>
      </c>
    </row>
    <row r="419" spans="1:2" s="25" customFormat="1" x14ac:dyDescent="0.25">
      <c r="A419" s="26" t="s">
        <v>2203</v>
      </c>
      <c r="B419" s="26" t="s">
        <v>2204</v>
      </c>
    </row>
    <row r="420" spans="1:2" s="25" customFormat="1" x14ac:dyDescent="0.25">
      <c r="A420" s="26" t="s">
        <v>2205</v>
      </c>
      <c r="B420" s="26" t="s">
        <v>2206</v>
      </c>
    </row>
    <row r="421" spans="1:2" s="25" customFormat="1" x14ac:dyDescent="0.25">
      <c r="A421" s="26" t="s">
        <v>2207</v>
      </c>
      <c r="B421" s="26" t="s">
        <v>4460</v>
      </c>
    </row>
    <row r="422" spans="1:2" s="25" customFormat="1" x14ac:dyDescent="0.25">
      <c r="A422" s="26" t="s">
        <v>2209</v>
      </c>
      <c r="B422" s="26" t="s">
        <v>2210</v>
      </c>
    </row>
    <row r="423" spans="1:2" s="25" customFormat="1" x14ac:dyDescent="0.25">
      <c r="A423" s="26" t="s">
        <v>2211</v>
      </c>
      <c r="B423" s="26" t="s">
        <v>4461</v>
      </c>
    </row>
    <row r="424" spans="1:2" s="25" customFormat="1" x14ac:dyDescent="0.25">
      <c r="A424" s="26" t="s">
        <v>2213</v>
      </c>
      <c r="B424" s="26" t="s">
        <v>2214</v>
      </c>
    </row>
    <row r="425" spans="1:2" s="25" customFormat="1" x14ac:dyDescent="0.25">
      <c r="A425" s="26" t="s">
        <v>2215</v>
      </c>
      <c r="B425" s="26" t="s">
        <v>2216</v>
      </c>
    </row>
    <row r="426" spans="1:2" s="25" customFormat="1" x14ac:dyDescent="0.25">
      <c r="A426" s="26" t="s">
        <v>4462</v>
      </c>
      <c r="B426" s="26" t="s">
        <v>4463</v>
      </c>
    </row>
    <row r="427" spans="1:2" s="25" customFormat="1" x14ac:dyDescent="0.25">
      <c r="A427" s="26" t="s">
        <v>2218</v>
      </c>
      <c r="B427" s="26" t="s">
        <v>2219</v>
      </c>
    </row>
    <row r="428" spans="1:2" s="25" customFormat="1" x14ac:dyDescent="0.25">
      <c r="A428" s="26" t="s">
        <v>2220</v>
      </c>
      <c r="B428" s="26" t="s">
        <v>2221</v>
      </c>
    </row>
    <row r="429" spans="1:2" s="25" customFormat="1" x14ac:dyDescent="0.25">
      <c r="A429" s="26" t="s">
        <v>2222</v>
      </c>
      <c r="B429" s="26" t="s">
        <v>2223</v>
      </c>
    </row>
    <row r="430" spans="1:2" s="25" customFormat="1" x14ac:dyDescent="0.25">
      <c r="A430" s="26" t="s">
        <v>2224</v>
      </c>
      <c r="B430" s="26" t="s">
        <v>2225</v>
      </c>
    </row>
    <row r="431" spans="1:2" s="25" customFormat="1" x14ac:dyDescent="0.25">
      <c r="A431" s="26" t="s">
        <v>2226</v>
      </c>
      <c r="B431" s="26" t="s">
        <v>2227</v>
      </c>
    </row>
    <row r="432" spans="1:2" s="25" customFormat="1" x14ac:dyDescent="0.25">
      <c r="A432" s="26" t="s">
        <v>2228</v>
      </c>
      <c r="B432" s="26" t="s">
        <v>2229</v>
      </c>
    </row>
    <row r="433" spans="1:2" s="25" customFormat="1" x14ac:dyDescent="0.25">
      <c r="A433" s="26" t="s">
        <v>2230</v>
      </c>
      <c r="B433" s="26" t="s">
        <v>2231</v>
      </c>
    </row>
    <row r="434" spans="1:2" s="25" customFormat="1" x14ac:dyDescent="0.25">
      <c r="A434" s="26" t="s">
        <v>2232</v>
      </c>
      <c r="B434" s="26" t="s">
        <v>2233</v>
      </c>
    </row>
    <row r="435" spans="1:2" s="25" customFormat="1" x14ac:dyDescent="0.25">
      <c r="A435" s="26" t="s">
        <v>2234</v>
      </c>
      <c r="B435" s="26" t="s">
        <v>2235</v>
      </c>
    </row>
    <row r="436" spans="1:2" s="25" customFormat="1" x14ac:dyDescent="0.25">
      <c r="A436" s="26" t="s">
        <v>2236</v>
      </c>
      <c r="B436" s="26" t="s">
        <v>2237</v>
      </c>
    </row>
    <row r="437" spans="1:2" s="25" customFormat="1" x14ac:dyDescent="0.25">
      <c r="A437" s="26" t="s">
        <v>2238</v>
      </c>
      <c r="B437" s="26" t="s">
        <v>2239</v>
      </c>
    </row>
    <row r="438" spans="1:2" s="25" customFormat="1" x14ac:dyDescent="0.25">
      <c r="A438" s="26" t="s">
        <v>4464</v>
      </c>
      <c r="B438" s="26" t="s">
        <v>4465</v>
      </c>
    </row>
    <row r="439" spans="1:2" s="25" customFormat="1" x14ac:dyDescent="0.25">
      <c r="A439" s="26" t="s">
        <v>2244</v>
      </c>
      <c r="B439" s="26" t="s">
        <v>2245</v>
      </c>
    </row>
    <row r="440" spans="1:2" s="25" customFormat="1" x14ac:dyDescent="0.25">
      <c r="A440" s="26" t="s">
        <v>2246</v>
      </c>
      <c r="B440" s="26" t="s">
        <v>2247</v>
      </c>
    </row>
    <row r="441" spans="1:2" s="25" customFormat="1" x14ac:dyDescent="0.25">
      <c r="A441" s="26" t="s">
        <v>2248</v>
      </c>
      <c r="B441" s="26" t="s">
        <v>2249</v>
      </c>
    </row>
    <row r="442" spans="1:2" s="25" customFormat="1" x14ac:dyDescent="0.25">
      <c r="A442" s="26" t="s">
        <v>2250</v>
      </c>
      <c r="B442" s="26" t="s">
        <v>2251</v>
      </c>
    </row>
    <row r="443" spans="1:2" s="25" customFormat="1" x14ac:dyDescent="0.25">
      <c r="A443" s="26" t="s">
        <v>2252</v>
      </c>
      <c r="B443" s="26" t="s">
        <v>2253</v>
      </c>
    </row>
    <row r="444" spans="1:2" s="25" customFormat="1" x14ac:dyDescent="0.25">
      <c r="A444" s="26" t="s">
        <v>2254</v>
      </c>
      <c r="B444" s="26" t="s">
        <v>2255</v>
      </c>
    </row>
    <row r="445" spans="1:2" s="25" customFormat="1" x14ac:dyDescent="0.25">
      <c r="A445" s="26" t="s">
        <v>2256</v>
      </c>
      <c r="B445" s="26" t="s">
        <v>2257</v>
      </c>
    </row>
    <row r="446" spans="1:2" s="25" customFormat="1" x14ac:dyDescent="0.25">
      <c r="A446" s="26" t="s">
        <v>2258</v>
      </c>
      <c r="B446" s="26" t="s">
        <v>2259</v>
      </c>
    </row>
    <row r="447" spans="1:2" s="25" customFormat="1" x14ac:dyDescent="0.25">
      <c r="A447" s="26" t="s">
        <v>2260</v>
      </c>
      <c r="B447" s="26" t="s">
        <v>2261</v>
      </c>
    </row>
    <row r="448" spans="1:2" s="25" customFormat="1" x14ac:dyDescent="0.25">
      <c r="A448" s="26" t="s">
        <v>2262</v>
      </c>
      <c r="B448" s="26" t="s">
        <v>2263</v>
      </c>
    </row>
    <row r="449" spans="1:2" s="25" customFormat="1" x14ac:dyDescent="0.25">
      <c r="A449" s="26" t="s">
        <v>2264</v>
      </c>
      <c r="B449" s="26" t="s">
        <v>2265</v>
      </c>
    </row>
    <row r="450" spans="1:2" s="25" customFormat="1" x14ac:dyDescent="0.25">
      <c r="A450" s="26" t="s">
        <v>2266</v>
      </c>
      <c r="B450" s="26" t="s">
        <v>2267</v>
      </c>
    </row>
    <row r="451" spans="1:2" s="25" customFormat="1" x14ac:dyDescent="0.25">
      <c r="A451" s="26" t="s">
        <v>2268</v>
      </c>
      <c r="B451" s="26" t="s">
        <v>2269</v>
      </c>
    </row>
    <row r="452" spans="1:2" s="25" customFormat="1" x14ac:dyDescent="0.25">
      <c r="A452" s="26" t="s">
        <v>2270</v>
      </c>
      <c r="B452" s="26" t="s">
        <v>2271</v>
      </c>
    </row>
    <row r="453" spans="1:2" s="25" customFormat="1" x14ac:dyDescent="0.25">
      <c r="A453" s="26" t="s">
        <v>2272</v>
      </c>
      <c r="B453" s="26" t="s">
        <v>2273</v>
      </c>
    </row>
    <row r="454" spans="1:2" s="25" customFormat="1" x14ac:dyDescent="0.25">
      <c r="A454" s="26" t="s">
        <v>2274</v>
      </c>
      <c r="B454" s="26" t="s">
        <v>2275</v>
      </c>
    </row>
    <row r="455" spans="1:2" s="25" customFormat="1" x14ac:dyDescent="0.25">
      <c r="A455" s="26" t="s">
        <v>4466</v>
      </c>
      <c r="B455" s="26" t="s">
        <v>4467</v>
      </c>
    </row>
    <row r="456" spans="1:2" s="25" customFormat="1" x14ac:dyDescent="0.25">
      <c r="A456" s="26" t="s">
        <v>4468</v>
      </c>
      <c r="B456" s="26" t="s">
        <v>4469</v>
      </c>
    </row>
    <row r="457" spans="1:2" s="25" customFormat="1" x14ac:dyDescent="0.25">
      <c r="A457" s="26" t="s">
        <v>4470</v>
      </c>
      <c r="B457" s="26" t="s">
        <v>2281</v>
      </c>
    </row>
    <row r="458" spans="1:2" s="25" customFormat="1" x14ac:dyDescent="0.25">
      <c r="A458" s="26" t="s">
        <v>2282</v>
      </c>
      <c r="B458" s="26" t="s">
        <v>2283</v>
      </c>
    </row>
    <row r="459" spans="1:2" s="25" customFormat="1" x14ac:dyDescent="0.25">
      <c r="A459" s="26" t="s">
        <v>2284</v>
      </c>
      <c r="B459" s="26" t="s">
        <v>4471</v>
      </c>
    </row>
    <row r="460" spans="1:2" s="25" customFormat="1" x14ac:dyDescent="0.25">
      <c r="A460" s="26" t="s">
        <v>2286</v>
      </c>
      <c r="B460" s="26" t="s">
        <v>4472</v>
      </c>
    </row>
    <row r="461" spans="1:2" s="25" customFormat="1" x14ac:dyDescent="0.25">
      <c r="A461" s="26" t="s">
        <v>2288</v>
      </c>
      <c r="B461" s="26" t="s">
        <v>4473</v>
      </c>
    </row>
    <row r="462" spans="1:2" s="25" customFormat="1" x14ac:dyDescent="0.25">
      <c r="A462" s="26" t="s">
        <v>2290</v>
      </c>
      <c r="B462" s="26" t="s">
        <v>4474</v>
      </c>
    </row>
    <row r="463" spans="1:2" s="25" customFormat="1" x14ac:dyDescent="0.25">
      <c r="A463" s="26" t="s">
        <v>2292</v>
      </c>
      <c r="B463" s="26" t="s">
        <v>2293</v>
      </c>
    </row>
    <row r="464" spans="1:2" s="25" customFormat="1" x14ac:dyDescent="0.25">
      <c r="A464" s="26" t="s">
        <v>2294</v>
      </c>
      <c r="B464" s="26" t="s">
        <v>2295</v>
      </c>
    </row>
    <row r="465" spans="1:2" s="25" customFormat="1" x14ac:dyDescent="0.25">
      <c r="A465" s="26" t="s">
        <v>2296</v>
      </c>
      <c r="B465" s="26" t="s">
        <v>2297</v>
      </c>
    </row>
    <row r="466" spans="1:2" s="25" customFormat="1" x14ac:dyDescent="0.25">
      <c r="A466" s="26" t="s">
        <v>2298</v>
      </c>
      <c r="B466" s="26" t="s">
        <v>2299</v>
      </c>
    </row>
    <row r="467" spans="1:2" s="25" customFormat="1" x14ac:dyDescent="0.25">
      <c r="A467" s="26" t="s">
        <v>2300</v>
      </c>
      <c r="B467" s="26" t="s">
        <v>2301</v>
      </c>
    </row>
    <row r="468" spans="1:2" s="25" customFormat="1" x14ac:dyDescent="0.25">
      <c r="A468" s="26" t="s">
        <v>2302</v>
      </c>
      <c r="B468" s="26" t="s">
        <v>2303</v>
      </c>
    </row>
    <row r="469" spans="1:2" s="25" customFormat="1" x14ac:dyDescent="0.25">
      <c r="A469" s="26" t="s">
        <v>2304</v>
      </c>
      <c r="B469" s="26" t="s">
        <v>2305</v>
      </c>
    </row>
    <row r="470" spans="1:2" s="25" customFormat="1" x14ac:dyDescent="0.25">
      <c r="A470" s="26" t="s">
        <v>4475</v>
      </c>
      <c r="B470" s="26" t="s">
        <v>4476</v>
      </c>
    </row>
    <row r="471" spans="1:2" s="25" customFormat="1" x14ac:dyDescent="0.25">
      <c r="A471" s="26" t="s">
        <v>2306</v>
      </c>
      <c r="B471" s="26" t="s">
        <v>2307</v>
      </c>
    </row>
    <row r="472" spans="1:2" s="25" customFormat="1" x14ac:dyDescent="0.25">
      <c r="A472" s="26" t="s">
        <v>2308</v>
      </c>
      <c r="B472" s="26" t="s">
        <v>4477</v>
      </c>
    </row>
    <row r="473" spans="1:2" s="25" customFormat="1" x14ac:dyDescent="0.25">
      <c r="A473" s="26" t="s">
        <v>2310</v>
      </c>
      <c r="B473" s="26" t="s">
        <v>2311</v>
      </c>
    </row>
    <row r="474" spans="1:2" s="25" customFormat="1" x14ac:dyDescent="0.25">
      <c r="A474" s="26" t="s">
        <v>2312</v>
      </c>
      <c r="B474" s="26" t="s">
        <v>2313</v>
      </c>
    </row>
    <row r="475" spans="1:2" s="25" customFormat="1" x14ac:dyDescent="0.25">
      <c r="A475" s="26" t="s">
        <v>2314</v>
      </c>
      <c r="B475" s="26" t="s">
        <v>2315</v>
      </c>
    </row>
    <row r="476" spans="1:2" s="25" customFormat="1" x14ac:dyDescent="0.25">
      <c r="A476" s="26" t="s">
        <v>2316</v>
      </c>
      <c r="B476" s="26" t="s">
        <v>2317</v>
      </c>
    </row>
    <row r="477" spans="1:2" s="25" customFormat="1" x14ac:dyDescent="0.25">
      <c r="A477" s="26" t="s">
        <v>2318</v>
      </c>
      <c r="B477" s="26" t="s">
        <v>2319</v>
      </c>
    </row>
    <row r="478" spans="1:2" s="25" customFormat="1" x14ac:dyDescent="0.25">
      <c r="A478" s="26" t="s">
        <v>2320</v>
      </c>
      <c r="B478" s="26" t="s">
        <v>2321</v>
      </c>
    </row>
    <row r="479" spans="1:2" s="25" customFormat="1" x14ac:dyDescent="0.25">
      <c r="A479" s="26" t="s">
        <v>2322</v>
      </c>
      <c r="B479" s="26" t="s">
        <v>2323</v>
      </c>
    </row>
    <row r="480" spans="1:2" s="25" customFormat="1" x14ac:dyDescent="0.25">
      <c r="A480" s="26" t="s">
        <v>2324</v>
      </c>
      <c r="B480" s="26" t="s">
        <v>2325</v>
      </c>
    </row>
    <row r="481" spans="1:2" s="25" customFormat="1" x14ac:dyDescent="0.25">
      <c r="A481" s="26" t="s">
        <v>2326</v>
      </c>
      <c r="B481" s="26" t="s">
        <v>2327</v>
      </c>
    </row>
    <row r="482" spans="1:2" s="25" customFormat="1" x14ac:dyDescent="0.25">
      <c r="A482" s="26" t="s">
        <v>2328</v>
      </c>
      <c r="B482" s="26" t="s">
        <v>2329</v>
      </c>
    </row>
    <row r="483" spans="1:2" s="25" customFormat="1" x14ac:dyDescent="0.25">
      <c r="A483" s="26" t="s">
        <v>2330</v>
      </c>
      <c r="B483" s="26" t="s">
        <v>2331</v>
      </c>
    </row>
    <row r="484" spans="1:2" s="25" customFormat="1" x14ac:dyDescent="0.25">
      <c r="A484" s="26" t="s">
        <v>2334</v>
      </c>
      <c r="B484" s="26" t="s">
        <v>4478</v>
      </c>
    </row>
    <row r="485" spans="1:2" s="25" customFormat="1" x14ac:dyDescent="0.25">
      <c r="A485" s="26" t="s">
        <v>2336</v>
      </c>
      <c r="B485" s="26" t="s">
        <v>2337</v>
      </c>
    </row>
    <row r="486" spans="1:2" s="25" customFormat="1" x14ac:dyDescent="0.25">
      <c r="A486" s="26" t="s">
        <v>2338</v>
      </c>
      <c r="B486" s="26" t="s">
        <v>2339</v>
      </c>
    </row>
    <row r="487" spans="1:2" s="25" customFormat="1" x14ac:dyDescent="0.25">
      <c r="A487" s="26" t="s">
        <v>2340</v>
      </c>
      <c r="B487" s="26" t="s">
        <v>2341</v>
      </c>
    </row>
    <row r="488" spans="1:2" s="25" customFormat="1" x14ac:dyDescent="0.25">
      <c r="A488" s="26" t="s">
        <v>2342</v>
      </c>
      <c r="B488" s="26" t="s">
        <v>2343</v>
      </c>
    </row>
    <row r="489" spans="1:2" s="25" customFormat="1" x14ac:dyDescent="0.25">
      <c r="A489" s="26" t="s">
        <v>2344</v>
      </c>
      <c r="B489" s="26" t="s">
        <v>2345</v>
      </c>
    </row>
    <row r="490" spans="1:2" s="25" customFormat="1" x14ac:dyDescent="0.25">
      <c r="A490" s="26" t="s">
        <v>2346</v>
      </c>
      <c r="B490" s="26" t="s">
        <v>2347</v>
      </c>
    </row>
    <row r="491" spans="1:2" s="25" customFormat="1" x14ac:dyDescent="0.25">
      <c r="A491" s="26" t="s">
        <v>2348</v>
      </c>
      <c r="B491" s="26" t="s">
        <v>4479</v>
      </c>
    </row>
    <row r="492" spans="1:2" s="25" customFormat="1" x14ac:dyDescent="0.25">
      <c r="A492" s="26" t="s">
        <v>2350</v>
      </c>
      <c r="B492" s="26" t="s">
        <v>2351</v>
      </c>
    </row>
    <row r="493" spans="1:2" s="25" customFormat="1" x14ac:dyDescent="0.25">
      <c r="A493" s="26" t="s">
        <v>2352</v>
      </c>
      <c r="B493" s="26" t="s">
        <v>2353</v>
      </c>
    </row>
    <row r="494" spans="1:2" s="25" customFormat="1" x14ac:dyDescent="0.25">
      <c r="A494" s="26" t="s">
        <v>2354</v>
      </c>
      <c r="B494" s="26" t="s">
        <v>2355</v>
      </c>
    </row>
    <row r="495" spans="1:2" s="25" customFormat="1" x14ac:dyDescent="0.25">
      <c r="A495" s="26" t="s">
        <v>2356</v>
      </c>
      <c r="B495" s="26" t="s">
        <v>2357</v>
      </c>
    </row>
    <row r="496" spans="1:2" s="25" customFormat="1" x14ac:dyDescent="0.25">
      <c r="A496" s="26" t="s">
        <v>2358</v>
      </c>
      <c r="B496" s="26" t="s">
        <v>2359</v>
      </c>
    </row>
    <row r="497" spans="1:2" s="25" customFormat="1" x14ac:dyDescent="0.25">
      <c r="A497" s="26" t="s">
        <v>2360</v>
      </c>
      <c r="B497" s="26" t="s">
        <v>2361</v>
      </c>
    </row>
    <row r="498" spans="1:2" s="25" customFormat="1" x14ac:dyDescent="0.25">
      <c r="A498" s="26" t="s">
        <v>2362</v>
      </c>
      <c r="B498" s="26" t="s">
        <v>2363</v>
      </c>
    </row>
    <row r="499" spans="1:2" s="25" customFormat="1" x14ac:dyDescent="0.25">
      <c r="A499" s="26" t="s">
        <v>4480</v>
      </c>
      <c r="B499" s="26" t="s">
        <v>4481</v>
      </c>
    </row>
    <row r="500" spans="1:2" s="25" customFormat="1" x14ac:dyDescent="0.25">
      <c r="A500" s="26" t="s">
        <v>2366</v>
      </c>
      <c r="B500" s="26" t="s">
        <v>2367</v>
      </c>
    </row>
    <row r="501" spans="1:2" s="25" customFormat="1" x14ac:dyDescent="0.25">
      <c r="A501" s="26" t="s">
        <v>2368</v>
      </c>
      <c r="B501" s="26" t="s">
        <v>2369</v>
      </c>
    </row>
    <row r="502" spans="1:2" s="25" customFormat="1" x14ac:dyDescent="0.25">
      <c r="A502" s="26" t="s">
        <v>2370</v>
      </c>
      <c r="B502" s="26" t="s">
        <v>2371</v>
      </c>
    </row>
    <row r="503" spans="1:2" s="25" customFormat="1" x14ac:dyDescent="0.25">
      <c r="A503" s="26" t="s">
        <v>2372</v>
      </c>
      <c r="B503" s="26" t="s">
        <v>2373</v>
      </c>
    </row>
    <row r="504" spans="1:2" s="25" customFormat="1" x14ac:dyDescent="0.25">
      <c r="A504" s="26" t="s">
        <v>2374</v>
      </c>
      <c r="B504" s="26" t="s">
        <v>2375</v>
      </c>
    </row>
    <row r="505" spans="1:2" s="25" customFormat="1" x14ac:dyDescent="0.25">
      <c r="A505" s="26" t="s">
        <v>2376</v>
      </c>
      <c r="B505" s="26" t="s">
        <v>2377</v>
      </c>
    </row>
    <row r="506" spans="1:2" s="25" customFormat="1" x14ac:dyDescent="0.25">
      <c r="A506" s="26" t="s">
        <v>2378</v>
      </c>
      <c r="B506" s="26" t="s">
        <v>2379</v>
      </c>
    </row>
    <row r="507" spans="1:2" s="25" customFormat="1" x14ac:dyDescent="0.25">
      <c r="A507" s="26" t="s">
        <v>2380</v>
      </c>
      <c r="B507" s="26" t="s">
        <v>2381</v>
      </c>
    </row>
    <row r="508" spans="1:2" s="25" customFormat="1" x14ac:dyDescent="0.25">
      <c r="A508" s="26" t="s">
        <v>2382</v>
      </c>
      <c r="B508" s="26" t="s">
        <v>2383</v>
      </c>
    </row>
    <row r="509" spans="1:2" s="25" customFormat="1" x14ac:dyDescent="0.25">
      <c r="A509" s="26" t="s">
        <v>2384</v>
      </c>
      <c r="B509" s="26" t="s">
        <v>2385</v>
      </c>
    </row>
    <row r="510" spans="1:2" s="25" customFormat="1" x14ac:dyDescent="0.25">
      <c r="A510" s="26" t="s">
        <v>2386</v>
      </c>
      <c r="B510" s="26" t="s">
        <v>2387</v>
      </c>
    </row>
    <row r="511" spans="1:2" s="25" customFormat="1" x14ac:dyDescent="0.25">
      <c r="A511" s="26" t="s">
        <v>2388</v>
      </c>
      <c r="B511" s="26" t="s">
        <v>2389</v>
      </c>
    </row>
    <row r="512" spans="1:2" s="25" customFormat="1" x14ac:dyDescent="0.25">
      <c r="A512" s="26" t="s">
        <v>2390</v>
      </c>
      <c r="B512" s="26" t="s">
        <v>2391</v>
      </c>
    </row>
    <row r="513" spans="1:2" s="25" customFormat="1" x14ac:dyDescent="0.25">
      <c r="A513" s="26" t="s">
        <v>2392</v>
      </c>
      <c r="B513" s="26" t="s">
        <v>2393</v>
      </c>
    </row>
    <row r="514" spans="1:2" s="25" customFormat="1" x14ac:dyDescent="0.25">
      <c r="A514" s="26" t="s">
        <v>2394</v>
      </c>
      <c r="B514" s="26" t="s">
        <v>2395</v>
      </c>
    </row>
    <row r="515" spans="1:2" s="25" customFormat="1" x14ac:dyDescent="0.25">
      <c r="A515" s="26" t="s">
        <v>2396</v>
      </c>
      <c r="B515" s="26" t="s">
        <v>2397</v>
      </c>
    </row>
    <row r="516" spans="1:2" s="25" customFormat="1" x14ac:dyDescent="0.25">
      <c r="A516" s="26" t="s">
        <v>2398</v>
      </c>
      <c r="B516" s="26" t="s">
        <v>2399</v>
      </c>
    </row>
    <row r="517" spans="1:2" s="25" customFormat="1" x14ac:dyDescent="0.25">
      <c r="A517" s="26" t="s">
        <v>2400</v>
      </c>
      <c r="B517" s="26" t="s">
        <v>4482</v>
      </c>
    </row>
    <row r="518" spans="1:2" s="25" customFormat="1" x14ac:dyDescent="0.25">
      <c r="A518" s="26" t="s">
        <v>2402</v>
      </c>
      <c r="B518" s="26" t="s">
        <v>2403</v>
      </c>
    </row>
    <row r="519" spans="1:2" s="25" customFormat="1" x14ac:dyDescent="0.25">
      <c r="A519" s="26" t="s">
        <v>2404</v>
      </c>
      <c r="B519" s="26" t="s">
        <v>2405</v>
      </c>
    </row>
    <row r="520" spans="1:2" s="25" customFormat="1" x14ac:dyDescent="0.25">
      <c r="A520" s="26" t="s">
        <v>2406</v>
      </c>
      <c r="B520" s="26" t="s">
        <v>2407</v>
      </c>
    </row>
    <row r="521" spans="1:2" s="25" customFormat="1" x14ac:dyDescent="0.25">
      <c r="A521" s="26" t="s">
        <v>2408</v>
      </c>
      <c r="B521" s="26" t="s">
        <v>2409</v>
      </c>
    </row>
    <row r="522" spans="1:2" s="25" customFormat="1" x14ac:dyDescent="0.25">
      <c r="A522" s="26" t="s">
        <v>2410</v>
      </c>
      <c r="B522" s="26" t="s">
        <v>2411</v>
      </c>
    </row>
    <row r="523" spans="1:2" s="25" customFormat="1" x14ac:dyDescent="0.25">
      <c r="A523" s="26" t="s">
        <v>2412</v>
      </c>
      <c r="B523" s="26" t="s">
        <v>2413</v>
      </c>
    </row>
    <row r="524" spans="1:2" s="25" customFormat="1" x14ac:dyDescent="0.25">
      <c r="A524" s="26" t="s">
        <v>2414</v>
      </c>
      <c r="B524" s="26" t="s">
        <v>2415</v>
      </c>
    </row>
    <row r="525" spans="1:2" s="25" customFormat="1" x14ac:dyDescent="0.25">
      <c r="A525" s="26" t="s">
        <v>2416</v>
      </c>
      <c r="B525" s="26" t="s">
        <v>2417</v>
      </c>
    </row>
    <row r="526" spans="1:2" s="25" customFormat="1" x14ac:dyDescent="0.25">
      <c r="A526" s="26" t="s">
        <v>2418</v>
      </c>
      <c r="B526" s="26" t="s">
        <v>2419</v>
      </c>
    </row>
    <row r="527" spans="1:2" s="25" customFormat="1" x14ac:dyDescent="0.25">
      <c r="A527" s="26" t="s">
        <v>2420</v>
      </c>
      <c r="B527" s="26" t="s">
        <v>2421</v>
      </c>
    </row>
    <row r="528" spans="1:2" s="25" customFormat="1" x14ac:dyDescent="0.25">
      <c r="A528" s="26" t="s">
        <v>2422</v>
      </c>
      <c r="B528" s="26" t="s">
        <v>2423</v>
      </c>
    </row>
    <row r="529" spans="1:2" s="25" customFormat="1" x14ac:dyDescent="0.25">
      <c r="A529" s="26" t="s">
        <v>2424</v>
      </c>
      <c r="B529" s="26" t="s">
        <v>2425</v>
      </c>
    </row>
    <row r="530" spans="1:2" s="25" customFormat="1" x14ac:dyDescent="0.25">
      <c r="A530" s="26" t="s">
        <v>2426</v>
      </c>
      <c r="B530" s="26" t="s">
        <v>2427</v>
      </c>
    </row>
    <row r="531" spans="1:2" s="25" customFormat="1" x14ac:dyDescent="0.25">
      <c r="A531" s="26" t="s">
        <v>2428</v>
      </c>
      <c r="B531" s="26" t="s">
        <v>2429</v>
      </c>
    </row>
    <row r="532" spans="1:2" s="25" customFormat="1" x14ac:dyDescent="0.25">
      <c r="A532" s="26" t="s">
        <v>2430</v>
      </c>
      <c r="B532" s="26" t="s">
        <v>2431</v>
      </c>
    </row>
    <row r="533" spans="1:2" s="25" customFormat="1" x14ac:dyDescent="0.25">
      <c r="A533" s="26" t="s">
        <v>2432</v>
      </c>
      <c r="B533" s="26" t="s">
        <v>2433</v>
      </c>
    </row>
    <row r="534" spans="1:2" s="25" customFormat="1" x14ac:dyDescent="0.25">
      <c r="A534" s="26" t="s">
        <v>2434</v>
      </c>
      <c r="B534" s="26" t="s">
        <v>2435</v>
      </c>
    </row>
    <row r="535" spans="1:2" s="25" customFormat="1" x14ac:dyDescent="0.25">
      <c r="A535" s="26" t="s">
        <v>2436</v>
      </c>
      <c r="B535" s="26" t="s">
        <v>2437</v>
      </c>
    </row>
    <row r="536" spans="1:2" s="25" customFormat="1" x14ac:dyDescent="0.25">
      <c r="A536" s="26" t="s">
        <v>2438</v>
      </c>
      <c r="B536" s="26" t="s">
        <v>2439</v>
      </c>
    </row>
    <row r="537" spans="1:2" s="25" customFormat="1" x14ac:dyDescent="0.25">
      <c r="A537" s="26" t="s">
        <v>2440</v>
      </c>
      <c r="B537" s="26" t="s">
        <v>2441</v>
      </c>
    </row>
    <row r="538" spans="1:2" s="25" customFormat="1" x14ac:dyDescent="0.25">
      <c r="A538" s="26" t="s">
        <v>2442</v>
      </c>
      <c r="B538" s="26" t="s">
        <v>2443</v>
      </c>
    </row>
    <row r="539" spans="1:2" s="25" customFormat="1" x14ac:dyDescent="0.25">
      <c r="A539" s="26" t="s">
        <v>2444</v>
      </c>
      <c r="B539" s="26" t="s">
        <v>2445</v>
      </c>
    </row>
    <row r="540" spans="1:2" s="25" customFormat="1" x14ac:dyDescent="0.25">
      <c r="A540" s="26" t="s">
        <v>2446</v>
      </c>
      <c r="B540" s="26" t="s">
        <v>2447</v>
      </c>
    </row>
    <row r="541" spans="1:2" s="25" customFormat="1" x14ac:dyDescent="0.25">
      <c r="A541" s="26" t="s">
        <v>2448</v>
      </c>
      <c r="B541" s="26" t="s">
        <v>4483</v>
      </c>
    </row>
    <row r="542" spans="1:2" s="25" customFormat="1" x14ac:dyDescent="0.25">
      <c r="A542" s="26" t="s">
        <v>2450</v>
      </c>
      <c r="B542" s="26" t="s">
        <v>2451</v>
      </c>
    </row>
    <row r="543" spans="1:2" s="25" customFormat="1" x14ac:dyDescent="0.25">
      <c r="A543" s="26" t="s">
        <v>2452</v>
      </c>
      <c r="B543" s="26" t="s">
        <v>2453</v>
      </c>
    </row>
    <row r="544" spans="1:2" s="25" customFormat="1" x14ac:dyDescent="0.25">
      <c r="A544" s="26" t="s">
        <v>2454</v>
      </c>
      <c r="B544" s="26" t="s">
        <v>2455</v>
      </c>
    </row>
    <row r="545" spans="1:2" s="25" customFormat="1" x14ac:dyDescent="0.25">
      <c r="A545" s="26" t="s">
        <v>2456</v>
      </c>
      <c r="B545" s="26" t="s">
        <v>2457</v>
      </c>
    </row>
    <row r="546" spans="1:2" s="25" customFormat="1" x14ac:dyDescent="0.25">
      <c r="A546" s="26" t="s">
        <v>2458</v>
      </c>
      <c r="B546" s="26" t="s">
        <v>2459</v>
      </c>
    </row>
    <row r="547" spans="1:2" s="25" customFormat="1" x14ac:dyDescent="0.25">
      <c r="A547" s="26" t="s">
        <v>2460</v>
      </c>
      <c r="B547" s="26" t="s">
        <v>2461</v>
      </c>
    </row>
    <row r="548" spans="1:2" s="25" customFormat="1" x14ac:dyDescent="0.25">
      <c r="A548" s="26" t="s">
        <v>2462</v>
      </c>
      <c r="B548" s="26" t="s">
        <v>4484</v>
      </c>
    </row>
    <row r="549" spans="1:2" s="25" customFormat="1" x14ac:dyDescent="0.25">
      <c r="A549" s="26" t="s">
        <v>2466</v>
      </c>
      <c r="B549" s="26" t="s">
        <v>2467</v>
      </c>
    </row>
    <row r="550" spans="1:2" s="25" customFormat="1" x14ac:dyDescent="0.25">
      <c r="A550" s="26" t="s">
        <v>2468</v>
      </c>
      <c r="B550" s="26" t="s">
        <v>2469</v>
      </c>
    </row>
    <row r="551" spans="1:2" s="25" customFormat="1" x14ac:dyDescent="0.25">
      <c r="A551" s="26" t="s">
        <v>2470</v>
      </c>
      <c r="B551" s="26" t="s">
        <v>4485</v>
      </c>
    </row>
    <row r="552" spans="1:2" s="25" customFormat="1" x14ac:dyDescent="0.25">
      <c r="A552" s="26" t="s">
        <v>2472</v>
      </c>
      <c r="B552" s="26" t="s">
        <v>4486</v>
      </c>
    </row>
    <row r="553" spans="1:2" s="25" customFormat="1" x14ac:dyDescent="0.25">
      <c r="A553" s="26" t="s">
        <v>2474</v>
      </c>
      <c r="B553" s="26" t="s">
        <v>2475</v>
      </c>
    </row>
    <row r="554" spans="1:2" s="25" customFormat="1" x14ac:dyDescent="0.25">
      <c r="A554" s="26" t="s">
        <v>2478</v>
      </c>
      <c r="B554" s="26" t="s">
        <v>2479</v>
      </c>
    </row>
    <row r="555" spans="1:2" s="25" customFormat="1" x14ac:dyDescent="0.25">
      <c r="A555" s="26" t="s">
        <v>2480</v>
      </c>
      <c r="B555" s="26" t="s">
        <v>2481</v>
      </c>
    </row>
    <row r="556" spans="1:2" s="25" customFormat="1" x14ac:dyDescent="0.25">
      <c r="A556" s="26" t="s">
        <v>2482</v>
      </c>
      <c r="B556" s="26" t="s">
        <v>2483</v>
      </c>
    </row>
    <row r="557" spans="1:2" s="25" customFormat="1" x14ac:dyDescent="0.25">
      <c r="A557" s="26" t="s">
        <v>2484</v>
      </c>
      <c r="B557" s="26" t="s">
        <v>2485</v>
      </c>
    </row>
    <row r="558" spans="1:2" s="25" customFormat="1" x14ac:dyDescent="0.25">
      <c r="A558" s="26" t="s">
        <v>2486</v>
      </c>
      <c r="B558" s="26" t="s">
        <v>2487</v>
      </c>
    </row>
    <row r="559" spans="1:2" s="25" customFormat="1" x14ac:dyDescent="0.25">
      <c r="A559" s="26" t="s">
        <v>2488</v>
      </c>
      <c r="B559" s="26" t="s">
        <v>2489</v>
      </c>
    </row>
    <row r="560" spans="1:2" s="25" customFormat="1" x14ac:dyDescent="0.25">
      <c r="A560" s="26" t="s">
        <v>2490</v>
      </c>
      <c r="B560" s="26" t="s">
        <v>2491</v>
      </c>
    </row>
    <row r="561" spans="1:2" s="25" customFormat="1" x14ac:dyDescent="0.25">
      <c r="A561" s="26" t="s">
        <v>2492</v>
      </c>
      <c r="B561" s="26" t="s">
        <v>2493</v>
      </c>
    </row>
    <row r="562" spans="1:2" s="25" customFormat="1" x14ac:dyDescent="0.25">
      <c r="A562" s="26" t="s">
        <v>2494</v>
      </c>
      <c r="B562" s="26" t="s">
        <v>2495</v>
      </c>
    </row>
    <row r="563" spans="1:2" s="25" customFormat="1" x14ac:dyDescent="0.25">
      <c r="A563" s="26" t="s">
        <v>2496</v>
      </c>
      <c r="B563" s="26" t="s">
        <v>2497</v>
      </c>
    </row>
    <row r="564" spans="1:2" s="25" customFormat="1" x14ac:dyDescent="0.25">
      <c r="A564" s="26" t="s">
        <v>2498</v>
      </c>
      <c r="B564" s="26" t="s">
        <v>2499</v>
      </c>
    </row>
    <row r="565" spans="1:2" s="25" customFormat="1" x14ac:dyDescent="0.25">
      <c r="A565" s="26" t="s">
        <v>2500</v>
      </c>
      <c r="B565" s="26" t="s">
        <v>2501</v>
      </c>
    </row>
    <row r="566" spans="1:2" s="25" customFormat="1" x14ac:dyDescent="0.25">
      <c r="A566" s="26" t="s">
        <v>2502</v>
      </c>
      <c r="B566" s="26" t="s">
        <v>2503</v>
      </c>
    </row>
    <row r="567" spans="1:2" s="25" customFormat="1" x14ac:dyDescent="0.25">
      <c r="A567" s="26" t="s">
        <v>2504</v>
      </c>
      <c r="B567" s="26" t="s">
        <v>2505</v>
      </c>
    </row>
    <row r="568" spans="1:2" s="25" customFormat="1" x14ac:dyDescent="0.25">
      <c r="A568" s="26" t="s">
        <v>2506</v>
      </c>
      <c r="B568" s="26" t="s">
        <v>2507</v>
      </c>
    </row>
    <row r="569" spans="1:2" s="25" customFormat="1" x14ac:dyDescent="0.25">
      <c r="A569" s="26" t="s">
        <v>2508</v>
      </c>
      <c r="B569" s="26" t="s">
        <v>2509</v>
      </c>
    </row>
    <row r="570" spans="1:2" s="25" customFormat="1" x14ac:dyDescent="0.25">
      <c r="A570" s="26" t="s">
        <v>2510</v>
      </c>
      <c r="B570" s="26" t="s">
        <v>2511</v>
      </c>
    </row>
    <row r="571" spans="1:2" s="25" customFormat="1" x14ac:dyDescent="0.25">
      <c r="A571" s="26" t="s">
        <v>2512</v>
      </c>
      <c r="B571" s="26" t="s">
        <v>2513</v>
      </c>
    </row>
    <row r="572" spans="1:2" s="25" customFormat="1" x14ac:dyDescent="0.25">
      <c r="A572" s="26" t="s">
        <v>4487</v>
      </c>
      <c r="B572" s="26" t="s">
        <v>4488</v>
      </c>
    </row>
    <row r="573" spans="1:2" s="25" customFormat="1" x14ac:dyDescent="0.25">
      <c r="A573" s="26" t="s">
        <v>2518</v>
      </c>
      <c r="B573" s="26" t="s">
        <v>2519</v>
      </c>
    </row>
    <row r="574" spans="1:2" s="25" customFormat="1" x14ac:dyDescent="0.25">
      <c r="A574" s="26" t="s">
        <v>2520</v>
      </c>
      <c r="B574" s="26" t="s">
        <v>2521</v>
      </c>
    </row>
    <row r="575" spans="1:2" s="25" customFormat="1" x14ac:dyDescent="0.25">
      <c r="A575" s="26" t="s">
        <v>2522</v>
      </c>
      <c r="B575" s="26" t="s">
        <v>2523</v>
      </c>
    </row>
    <row r="576" spans="1:2" s="25" customFormat="1" x14ac:dyDescent="0.25">
      <c r="A576" s="26" t="s">
        <v>2524</v>
      </c>
      <c r="B576" s="26" t="s">
        <v>2525</v>
      </c>
    </row>
    <row r="577" spans="1:2" s="25" customFormat="1" x14ac:dyDescent="0.25">
      <c r="A577" s="26" t="s">
        <v>2526</v>
      </c>
      <c r="B577" s="26" t="s">
        <v>2527</v>
      </c>
    </row>
    <row r="578" spans="1:2" s="25" customFormat="1" x14ac:dyDescent="0.25">
      <c r="A578" s="26" t="s">
        <v>2528</v>
      </c>
      <c r="B578" s="26" t="s">
        <v>2529</v>
      </c>
    </row>
    <row r="579" spans="1:2" s="25" customFormat="1" x14ac:dyDescent="0.25">
      <c r="A579" s="26" t="s">
        <v>2530</v>
      </c>
      <c r="B579" s="26" t="s">
        <v>2531</v>
      </c>
    </row>
    <row r="580" spans="1:2" s="25" customFormat="1" x14ac:dyDescent="0.25">
      <c r="A580" s="26" t="s">
        <v>2532</v>
      </c>
      <c r="B580" s="26" t="s">
        <v>2533</v>
      </c>
    </row>
    <row r="581" spans="1:2" s="25" customFormat="1" x14ac:dyDescent="0.25">
      <c r="A581" s="26" t="s">
        <v>2534</v>
      </c>
      <c r="B581" s="26" t="s">
        <v>2535</v>
      </c>
    </row>
    <row r="582" spans="1:2" s="25" customFormat="1" x14ac:dyDescent="0.25">
      <c r="A582" s="26" t="s">
        <v>2536</v>
      </c>
      <c r="B582" s="26" t="s">
        <v>2537</v>
      </c>
    </row>
    <row r="583" spans="1:2" s="25" customFormat="1" x14ac:dyDescent="0.25">
      <c r="A583" s="26" t="s">
        <v>2538</v>
      </c>
      <c r="B583" s="26" t="s">
        <v>2539</v>
      </c>
    </row>
    <row r="584" spans="1:2" s="25" customFormat="1" x14ac:dyDescent="0.25">
      <c r="A584" s="26" t="s">
        <v>2540</v>
      </c>
      <c r="B584" s="26" t="s">
        <v>2541</v>
      </c>
    </row>
    <row r="585" spans="1:2" s="25" customFormat="1" x14ac:dyDescent="0.25">
      <c r="A585" s="26" t="s">
        <v>2542</v>
      </c>
      <c r="B585" s="26" t="s">
        <v>2543</v>
      </c>
    </row>
    <row r="586" spans="1:2" s="25" customFormat="1" x14ac:dyDescent="0.25">
      <c r="A586" s="26" t="s">
        <v>2544</v>
      </c>
      <c r="B586" s="26" t="s">
        <v>4489</v>
      </c>
    </row>
    <row r="587" spans="1:2" s="25" customFormat="1" x14ac:dyDescent="0.25">
      <c r="A587" s="26" t="s">
        <v>2546</v>
      </c>
      <c r="B587" s="26" t="s">
        <v>2547</v>
      </c>
    </row>
    <row r="588" spans="1:2" s="25" customFormat="1" x14ac:dyDescent="0.25">
      <c r="A588" s="26" t="s">
        <v>2548</v>
      </c>
      <c r="B588" s="26" t="s">
        <v>2549</v>
      </c>
    </row>
    <row r="589" spans="1:2" s="25" customFormat="1" x14ac:dyDescent="0.25">
      <c r="A589" s="26" t="s">
        <v>2550</v>
      </c>
      <c r="B589" s="26" t="s">
        <v>2551</v>
      </c>
    </row>
    <row r="590" spans="1:2" s="25" customFormat="1" x14ac:dyDescent="0.25">
      <c r="A590" s="26" t="s">
        <v>2552</v>
      </c>
      <c r="B590" s="26" t="s">
        <v>2553</v>
      </c>
    </row>
    <row r="591" spans="1:2" s="25" customFormat="1" x14ac:dyDescent="0.25">
      <c r="A591" s="26" t="s">
        <v>2554</v>
      </c>
      <c r="B591" s="26" t="s">
        <v>4490</v>
      </c>
    </row>
    <row r="592" spans="1:2" s="25" customFormat="1" x14ac:dyDescent="0.25">
      <c r="A592" s="26" t="s">
        <v>2556</v>
      </c>
      <c r="B592" s="26" t="s">
        <v>2557</v>
      </c>
    </row>
    <row r="593" spans="1:2" s="25" customFormat="1" x14ac:dyDescent="0.25">
      <c r="A593" s="26" t="s">
        <v>2558</v>
      </c>
      <c r="B593" s="26" t="s">
        <v>2559</v>
      </c>
    </row>
    <row r="594" spans="1:2" s="25" customFormat="1" x14ac:dyDescent="0.25">
      <c r="A594" s="26" t="s">
        <v>2560</v>
      </c>
      <c r="B594" s="26" t="s">
        <v>2561</v>
      </c>
    </row>
    <row r="595" spans="1:2" s="25" customFormat="1" x14ac:dyDescent="0.25">
      <c r="A595" s="26" t="s">
        <v>2562</v>
      </c>
      <c r="B595" s="26" t="s">
        <v>2563</v>
      </c>
    </row>
    <row r="596" spans="1:2" s="25" customFormat="1" x14ac:dyDescent="0.25">
      <c r="A596" s="26" t="s">
        <v>2564</v>
      </c>
      <c r="B596" s="26" t="s">
        <v>2565</v>
      </c>
    </row>
    <row r="597" spans="1:2" s="25" customFormat="1" x14ac:dyDescent="0.25">
      <c r="A597" s="26" t="s">
        <v>2566</v>
      </c>
      <c r="B597" s="26" t="s">
        <v>2567</v>
      </c>
    </row>
    <row r="598" spans="1:2" s="25" customFormat="1" x14ac:dyDescent="0.25">
      <c r="A598" s="26" t="s">
        <v>2568</v>
      </c>
      <c r="B598" s="26" t="s">
        <v>2569</v>
      </c>
    </row>
    <row r="599" spans="1:2" s="25" customFormat="1" x14ac:dyDescent="0.25">
      <c r="A599" s="26" t="s">
        <v>2570</v>
      </c>
      <c r="B599" s="26" t="s">
        <v>2571</v>
      </c>
    </row>
    <row r="600" spans="1:2" s="25" customFormat="1" x14ac:dyDescent="0.25">
      <c r="A600" s="26" t="s">
        <v>2572</v>
      </c>
      <c r="B600" s="26" t="s">
        <v>2573</v>
      </c>
    </row>
    <row r="601" spans="1:2" s="25" customFormat="1" x14ac:dyDescent="0.25">
      <c r="A601" s="26" t="s">
        <v>2574</v>
      </c>
      <c r="B601" s="26" t="s">
        <v>2575</v>
      </c>
    </row>
    <row r="602" spans="1:2" s="25" customFormat="1" x14ac:dyDescent="0.25">
      <c r="A602" s="26" t="s">
        <v>2576</v>
      </c>
      <c r="B602" s="26" t="s">
        <v>2577</v>
      </c>
    </row>
    <row r="603" spans="1:2" s="25" customFormat="1" x14ac:dyDescent="0.25">
      <c r="A603" s="26" t="s">
        <v>2578</v>
      </c>
      <c r="B603" s="26" t="s">
        <v>2579</v>
      </c>
    </row>
    <row r="604" spans="1:2" s="25" customFormat="1" x14ac:dyDescent="0.25">
      <c r="A604" s="26" t="s">
        <v>2580</v>
      </c>
      <c r="B604" s="26" t="s">
        <v>2581</v>
      </c>
    </row>
    <row r="605" spans="1:2" s="25" customFormat="1" x14ac:dyDescent="0.25">
      <c r="A605" s="26" t="s">
        <v>2582</v>
      </c>
      <c r="B605" s="26" t="s">
        <v>2583</v>
      </c>
    </row>
    <row r="606" spans="1:2" s="25" customFormat="1" x14ac:dyDescent="0.25">
      <c r="A606" s="26" t="s">
        <v>2584</v>
      </c>
      <c r="B606" s="26" t="s">
        <v>2585</v>
      </c>
    </row>
    <row r="607" spans="1:2" s="25" customFormat="1" x14ac:dyDescent="0.25">
      <c r="A607" s="26" t="s">
        <v>2586</v>
      </c>
      <c r="B607" s="26" t="s">
        <v>2587</v>
      </c>
    </row>
    <row r="608" spans="1:2" s="25" customFormat="1" x14ac:dyDescent="0.25">
      <c r="A608" s="26" t="s">
        <v>2588</v>
      </c>
      <c r="B608" s="26" t="s">
        <v>2589</v>
      </c>
    </row>
    <row r="609" spans="1:2" s="25" customFormat="1" x14ac:dyDescent="0.25">
      <c r="A609" s="26" t="s">
        <v>2590</v>
      </c>
      <c r="B609" s="26" t="s">
        <v>2591</v>
      </c>
    </row>
    <row r="610" spans="1:2" s="25" customFormat="1" x14ac:dyDescent="0.25">
      <c r="A610" s="26" t="s">
        <v>2592</v>
      </c>
      <c r="B610" s="26" t="s">
        <v>2593</v>
      </c>
    </row>
    <row r="611" spans="1:2" s="25" customFormat="1" x14ac:dyDescent="0.25">
      <c r="A611" s="26" t="s">
        <v>2594</v>
      </c>
      <c r="B611" s="26" t="s">
        <v>2595</v>
      </c>
    </row>
    <row r="612" spans="1:2" s="25" customFormat="1" x14ac:dyDescent="0.25">
      <c r="A612" s="26" t="s">
        <v>2596</v>
      </c>
      <c r="B612" s="26" t="s">
        <v>2597</v>
      </c>
    </row>
    <row r="613" spans="1:2" s="25" customFormat="1" x14ac:dyDescent="0.25">
      <c r="A613" s="26" t="s">
        <v>2598</v>
      </c>
      <c r="B613" s="26" t="s">
        <v>2599</v>
      </c>
    </row>
    <row r="614" spans="1:2" s="25" customFormat="1" x14ac:dyDescent="0.25">
      <c r="A614" s="26" t="s">
        <v>2600</v>
      </c>
      <c r="B614" s="26" t="s">
        <v>2601</v>
      </c>
    </row>
    <row r="615" spans="1:2" s="25" customFormat="1" x14ac:dyDescent="0.25">
      <c r="A615" s="26" t="s">
        <v>2602</v>
      </c>
      <c r="B615" s="26" t="s">
        <v>2603</v>
      </c>
    </row>
    <row r="616" spans="1:2" s="25" customFormat="1" x14ac:dyDescent="0.25">
      <c r="A616" s="26" t="s">
        <v>2604</v>
      </c>
      <c r="B616" s="26" t="s">
        <v>2605</v>
      </c>
    </row>
    <row r="617" spans="1:2" s="25" customFormat="1" x14ac:dyDescent="0.25">
      <c r="A617" s="26" t="s">
        <v>2606</v>
      </c>
      <c r="B617" s="26" t="s">
        <v>4491</v>
      </c>
    </row>
    <row r="618" spans="1:2" s="25" customFormat="1" x14ac:dyDescent="0.25">
      <c r="A618" s="26" t="s">
        <v>2608</v>
      </c>
      <c r="B618" s="26" t="s">
        <v>2609</v>
      </c>
    </row>
    <row r="619" spans="1:2" s="25" customFormat="1" x14ac:dyDescent="0.25">
      <c r="A619" s="26" t="s">
        <v>2610</v>
      </c>
      <c r="B619" s="26" t="s">
        <v>2611</v>
      </c>
    </row>
    <row r="620" spans="1:2" s="25" customFormat="1" x14ac:dyDescent="0.25">
      <c r="A620" s="26" t="s">
        <v>2612</v>
      </c>
      <c r="B620" s="26" t="s">
        <v>2613</v>
      </c>
    </row>
    <row r="621" spans="1:2" s="25" customFormat="1" x14ac:dyDescent="0.25">
      <c r="A621" s="26" t="s">
        <v>2614</v>
      </c>
      <c r="B621" s="26" t="s">
        <v>2615</v>
      </c>
    </row>
    <row r="622" spans="1:2" s="25" customFormat="1" x14ac:dyDescent="0.25">
      <c r="A622" s="26" t="s">
        <v>2616</v>
      </c>
      <c r="B622" s="26" t="s">
        <v>2617</v>
      </c>
    </row>
    <row r="623" spans="1:2" s="25" customFormat="1" x14ac:dyDescent="0.25">
      <c r="A623" s="26" t="s">
        <v>2618</v>
      </c>
      <c r="B623" s="26" t="s">
        <v>2619</v>
      </c>
    </row>
    <row r="624" spans="1:2" s="25" customFormat="1" x14ac:dyDescent="0.25">
      <c r="A624" s="26" t="s">
        <v>2620</v>
      </c>
      <c r="B624" s="26" t="s">
        <v>2621</v>
      </c>
    </row>
    <row r="625" spans="1:2" s="25" customFormat="1" x14ac:dyDescent="0.25">
      <c r="A625" s="26" t="s">
        <v>2622</v>
      </c>
      <c r="B625" s="26" t="s">
        <v>2623</v>
      </c>
    </row>
    <row r="626" spans="1:2" s="25" customFormat="1" x14ac:dyDescent="0.25">
      <c r="A626" s="26" t="s">
        <v>2624</v>
      </c>
      <c r="B626" s="26" t="s">
        <v>2625</v>
      </c>
    </row>
    <row r="627" spans="1:2" s="25" customFormat="1" x14ac:dyDescent="0.25">
      <c r="A627" s="26" t="s">
        <v>2626</v>
      </c>
      <c r="B627" s="26" t="s">
        <v>4492</v>
      </c>
    </row>
    <row r="628" spans="1:2" s="25" customFormat="1" x14ac:dyDescent="0.25">
      <c r="A628" s="26" t="s">
        <v>4493</v>
      </c>
      <c r="B628" s="26" t="s">
        <v>4494</v>
      </c>
    </row>
    <row r="629" spans="1:2" s="25" customFormat="1" x14ac:dyDescent="0.25">
      <c r="A629" s="26" t="s">
        <v>4495</v>
      </c>
      <c r="B629" s="26" t="s">
        <v>2629</v>
      </c>
    </row>
    <row r="630" spans="1:2" s="25" customFormat="1" x14ac:dyDescent="0.25">
      <c r="A630" s="26" t="s">
        <v>4496</v>
      </c>
      <c r="B630" s="26" t="s">
        <v>2631</v>
      </c>
    </row>
    <row r="631" spans="1:2" s="25" customFormat="1" x14ac:dyDescent="0.25">
      <c r="A631" s="26" t="s">
        <v>2632</v>
      </c>
      <c r="B631" s="26" t="s">
        <v>2633</v>
      </c>
    </row>
    <row r="632" spans="1:2" s="25" customFormat="1" x14ac:dyDescent="0.25">
      <c r="A632" s="26" t="s">
        <v>4497</v>
      </c>
      <c r="B632" s="26" t="s">
        <v>2641</v>
      </c>
    </row>
    <row r="633" spans="1:2" s="25" customFormat="1" x14ac:dyDescent="0.25">
      <c r="A633" s="26" t="s">
        <v>4498</v>
      </c>
      <c r="B633" s="26" t="s">
        <v>4499</v>
      </c>
    </row>
    <row r="634" spans="1:2" s="25" customFormat="1" x14ac:dyDescent="0.25">
      <c r="A634" s="26" t="s">
        <v>2636</v>
      </c>
      <c r="B634" s="26" t="s">
        <v>4500</v>
      </c>
    </row>
    <row r="635" spans="1:2" s="25" customFormat="1" x14ac:dyDescent="0.25">
      <c r="A635" s="26" t="s">
        <v>2638</v>
      </c>
      <c r="B635" s="26" t="s">
        <v>2639</v>
      </c>
    </row>
    <row r="636" spans="1:2" s="25" customFormat="1" x14ac:dyDescent="0.25">
      <c r="A636" s="26" t="s">
        <v>2642</v>
      </c>
      <c r="B636" s="26" t="s">
        <v>2643</v>
      </c>
    </row>
    <row r="637" spans="1:2" s="25" customFormat="1" x14ac:dyDescent="0.25">
      <c r="A637" s="26" t="s">
        <v>2644</v>
      </c>
      <c r="B637" s="26" t="s">
        <v>2645</v>
      </c>
    </row>
    <row r="638" spans="1:2" s="25" customFormat="1" x14ac:dyDescent="0.25">
      <c r="A638" s="26" t="s">
        <v>2646</v>
      </c>
      <c r="B638" s="26" t="s">
        <v>2647</v>
      </c>
    </row>
    <row r="639" spans="1:2" s="25" customFormat="1" x14ac:dyDescent="0.25">
      <c r="A639" s="26" t="s">
        <v>2648</v>
      </c>
      <c r="B639" s="26" t="s">
        <v>2649</v>
      </c>
    </row>
    <row r="640" spans="1:2" s="25" customFormat="1" x14ac:dyDescent="0.25">
      <c r="A640" s="26" t="s">
        <v>2650</v>
      </c>
      <c r="B640" s="26" t="s">
        <v>2651</v>
      </c>
    </row>
    <row r="641" spans="1:2" s="25" customFormat="1" x14ac:dyDescent="0.25">
      <c r="A641" s="26" t="s">
        <v>2652</v>
      </c>
      <c r="B641" s="26" t="s">
        <v>2653</v>
      </c>
    </row>
    <row r="642" spans="1:2" s="25" customFormat="1" x14ac:dyDescent="0.25">
      <c r="A642" s="26" t="s">
        <v>2654</v>
      </c>
      <c r="B642" s="26" t="s">
        <v>2655</v>
      </c>
    </row>
    <row r="643" spans="1:2" s="25" customFormat="1" x14ac:dyDescent="0.25">
      <c r="A643" s="26" t="s">
        <v>2656</v>
      </c>
      <c r="B643" s="26" t="s">
        <v>2657</v>
      </c>
    </row>
    <row r="644" spans="1:2" s="25" customFormat="1" x14ac:dyDescent="0.25">
      <c r="A644" s="26" t="s">
        <v>2658</v>
      </c>
      <c r="B644" s="26" t="s">
        <v>2659</v>
      </c>
    </row>
    <row r="645" spans="1:2" s="25" customFormat="1" x14ac:dyDescent="0.25">
      <c r="A645" s="26" t="s">
        <v>2660</v>
      </c>
      <c r="B645" s="26" t="s">
        <v>2661</v>
      </c>
    </row>
    <row r="646" spans="1:2" s="25" customFormat="1" x14ac:dyDescent="0.25">
      <c r="A646" s="26" t="s">
        <v>2662</v>
      </c>
      <c r="B646" s="26" t="s">
        <v>2663</v>
      </c>
    </row>
    <row r="647" spans="1:2" s="25" customFormat="1" x14ac:dyDescent="0.25">
      <c r="A647" s="26" t="s">
        <v>2664</v>
      </c>
      <c r="B647" s="26" t="s">
        <v>2665</v>
      </c>
    </row>
    <row r="648" spans="1:2" s="25" customFormat="1" x14ac:dyDescent="0.25">
      <c r="A648" s="26" t="s">
        <v>2666</v>
      </c>
      <c r="B648" s="26" t="s">
        <v>2667</v>
      </c>
    </row>
    <row r="649" spans="1:2" s="25" customFormat="1" x14ac:dyDescent="0.25">
      <c r="A649" s="26" t="s">
        <v>2668</v>
      </c>
      <c r="B649" s="26" t="s">
        <v>4501</v>
      </c>
    </row>
    <row r="650" spans="1:2" s="25" customFormat="1" x14ac:dyDescent="0.25">
      <c r="A650" s="26" t="s">
        <v>2670</v>
      </c>
      <c r="B650" s="26" t="s">
        <v>2671</v>
      </c>
    </row>
    <row r="651" spans="1:2" s="25" customFormat="1" x14ac:dyDescent="0.25">
      <c r="A651" s="26" t="s">
        <v>2672</v>
      </c>
      <c r="B651" s="26" t="s">
        <v>2673</v>
      </c>
    </row>
    <row r="652" spans="1:2" s="25" customFormat="1" x14ac:dyDescent="0.25">
      <c r="A652" s="26" t="s">
        <v>2674</v>
      </c>
      <c r="B652" s="26" t="s">
        <v>2675</v>
      </c>
    </row>
    <row r="653" spans="1:2" s="25" customFormat="1" x14ac:dyDescent="0.25">
      <c r="A653" s="26" t="s">
        <v>2676</v>
      </c>
      <c r="B653" s="26" t="s">
        <v>2677</v>
      </c>
    </row>
    <row r="654" spans="1:2" s="25" customFormat="1" x14ac:dyDescent="0.25">
      <c r="A654" s="26" t="s">
        <v>2678</v>
      </c>
      <c r="B654" s="26" t="s">
        <v>2679</v>
      </c>
    </row>
    <row r="655" spans="1:2" s="25" customFormat="1" x14ac:dyDescent="0.25">
      <c r="A655" s="26" t="s">
        <v>2680</v>
      </c>
      <c r="B655" s="26" t="s">
        <v>2681</v>
      </c>
    </row>
    <row r="656" spans="1:2" s="25" customFormat="1" x14ac:dyDescent="0.25">
      <c r="A656" s="26" t="s">
        <v>2682</v>
      </c>
      <c r="B656" s="26" t="s">
        <v>2683</v>
      </c>
    </row>
    <row r="657" spans="1:2" s="25" customFormat="1" x14ac:dyDescent="0.25">
      <c r="A657" s="26" t="s">
        <v>2684</v>
      </c>
      <c r="B657" s="26" t="s">
        <v>2685</v>
      </c>
    </row>
    <row r="658" spans="1:2" s="25" customFormat="1" x14ac:dyDescent="0.25">
      <c r="A658" s="26" t="s">
        <v>2686</v>
      </c>
      <c r="B658" s="26" t="s">
        <v>2687</v>
      </c>
    </row>
    <row r="659" spans="1:2" s="25" customFormat="1" x14ac:dyDescent="0.25">
      <c r="A659" s="26" t="s">
        <v>2688</v>
      </c>
      <c r="B659" s="26" t="s">
        <v>2689</v>
      </c>
    </row>
    <row r="660" spans="1:2" s="25" customFormat="1" x14ac:dyDescent="0.25">
      <c r="A660" s="26" t="s">
        <v>2690</v>
      </c>
      <c r="B660" s="26" t="s">
        <v>2691</v>
      </c>
    </row>
    <row r="661" spans="1:2" s="25" customFormat="1" x14ac:dyDescent="0.25">
      <c r="A661" s="26" t="s">
        <v>2692</v>
      </c>
      <c r="B661" s="26" t="s">
        <v>2693</v>
      </c>
    </row>
    <row r="662" spans="1:2" s="25" customFormat="1" x14ac:dyDescent="0.25">
      <c r="A662" s="26" t="s">
        <v>2694</v>
      </c>
      <c r="B662" s="26" t="s">
        <v>2695</v>
      </c>
    </row>
    <row r="663" spans="1:2" s="25" customFormat="1" x14ac:dyDescent="0.25">
      <c r="A663" s="26" t="s">
        <v>2696</v>
      </c>
      <c r="B663" s="26" t="s">
        <v>2697</v>
      </c>
    </row>
    <row r="664" spans="1:2" s="25" customFormat="1" x14ac:dyDescent="0.25">
      <c r="A664" s="26" t="s">
        <v>2698</v>
      </c>
      <c r="B664" s="26" t="s">
        <v>2699</v>
      </c>
    </row>
    <row r="665" spans="1:2" s="25" customFormat="1" x14ac:dyDescent="0.25">
      <c r="A665" s="26" t="s">
        <v>2700</v>
      </c>
      <c r="B665" s="26" t="s">
        <v>2701</v>
      </c>
    </row>
    <row r="666" spans="1:2" s="25" customFormat="1" x14ac:dyDescent="0.25">
      <c r="A666" s="26" t="s">
        <v>2702</v>
      </c>
      <c r="B666" s="26" t="s">
        <v>2703</v>
      </c>
    </row>
    <row r="667" spans="1:2" s="25" customFormat="1" x14ac:dyDescent="0.25">
      <c r="A667" s="26" t="s">
        <v>2704</v>
      </c>
      <c r="B667" s="26" t="s">
        <v>2705</v>
      </c>
    </row>
    <row r="668" spans="1:2" s="25" customFormat="1" x14ac:dyDescent="0.25">
      <c r="A668" s="26" t="s">
        <v>2706</v>
      </c>
      <c r="B668" s="26" t="s">
        <v>2707</v>
      </c>
    </row>
    <row r="669" spans="1:2" s="25" customFormat="1" x14ac:dyDescent="0.25">
      <c r="A669" s="26" t="s">
        <v>2708</v>
      </c>
      <c r="B669" s="26" t="s">
        <v>2709</v>
      </c>
    </row>
    <row r="670" spans="1:2" s="25" customFormat="1" x14ac:dyDescent="0.25">
      <c r="A670" s="26" t="s">
        <v>2710</v>
      </c>
      <c r="B670" s="26" t="s">
        <v>2711</v>
      </c>
    </row>
    <row r="671" spans="1:2" s="25" customFormat="1" x14ac:dyDescent="0.25">
      <c r="A671" s="26" t="s">
        <v>2712</v>
      </c>
      <c r="B671" s="26" t="s">
        <v>2713</v>
      </c>
    </row>
    <row r="672" spans="1:2" s="25" customFormat="1" x14ac:dyDescent="0.25">
      <c r="A672" s="26" t="s">
        <v>2714</v>
      </c>
      <c r="B672" s="26" t="s">
        <v>2715</v>
      </c>
    </row>
    <row r="673" spans="1:2" s="25" customFormat="1" x14ac:dyDescent="0.25">
      <c r="A673" s="26" t="s">
        <v>2716</v>
      </c>
      <c r="B673" s="26" t="s">
        <v>2717</v>
      </c>
    </row>
    <row r="674" spans="1:2" s="25" customFormat="1" x14ac:dyDescent="0.25">
      <c r="A674" s="26" t="s">
        <v>2718</v>
      </c>
      <c r="B674" s="26" t="s">
        <v>2719</v>
      </c>
    </row>
    <row r="675" spans="1:2" s="25" customFormat="1" x14ac:dyDescent="0.25">
      <c r="A675" s="26" t="s">
        <v>2720</v>
      </c>
      <c r="B675" s="26" t="s">
        <v>2721</v>
      </c>
    </row>
    <row r="676" spans="1:2" s="25" customFormat="1" x14ac:dyDescent="0.25">
      <c r="A676" s="26" t="s">
        <v>2722</v>
      </c>
      <c r="B676" s="26" t="s">
        <v>2723</v>
      </c>
    </row>
    <row r="677" spans="1:2" s="25" customFormat="1" x14ac:dyDescent="0.25">
      <c r="A677" s="26" t="s">
        <v>2724</v>
      </c>
      <c r="B677" s="26" t="s">
        <v>2725</v>
      </c>
    </row>
    <row r="678" spans="1:2" s="25" customFormat="1" x14ac:dyDescent="0.25">
      <c r="A678" s="26" t="s">
        <v>2726</v>
      </c>
      <c r="B678" s="26" t="s">
        <v>4502</v>
      </c>
    </row>
    <row r="679" spans="1:2" s="25" customFormat="1" x14ac:dyDescent="0.25">
      <c r="A679" s="26" t="s">
        <v>2728</v>
      </c>
      <c r="B679" s="26" t="s">
        <v>2729</v>
      </c>
    </row>
    <row r="680" spans="1:2" s="25" customFormat="1" x14ac:dyDescent="0.25">
      <c r="A680" s="26" t="s">
        <v>2730</v>
      </c>
      <c r="B680" s="26" t="s">
        <v>2731</v>
      </c>
    </row>
    <row r="681" spans="1:2" s="25" customFormat="1" x14ac:dyDescent="0.25">
      <c r="A681" s="26" t="s">
        <v>2732</v>
      </c>
      <c r="B681" s="26" t="s">
        <v>2733</v>
      </c>
    </row>
    <row r="682" spans="1:2" s="25" customFormat="1" x14ac:dyDescent="0.25">
      <c r="A682" s="26" t="s">
        <v>2734</v>
      </c>
      <c r="B682" s="26" t="s">
        <v>2735</v>
      </c>
    </row>
    <row r="683" spans="1:2" s="25" customFormat="1" x14ac:dyDescent="0.25">
      <c r="A683" s="26" t="s">
        <v>2736</v>
      </c>
      <c r="B683" s="26" t="s">
        <v>2737</v>
      </c>
    </row>
    <row r="684" spans="1:2" s="25" customFormat="1" x14ac:dyDescent="0.25">
      <c r="A684" s="26" t="s">
        <v>2740</v>
      </c>
      <c r="B684" s="26" t="s">
        <v>2741</v>
      </c>
    </row>
    <row r="685" spans="1:2" s="25" customFormat="1" x14ac:dyDescent="0.25">
      <c r="A685" s="26" t="s">
        <v>2742</v>
      </c>
      <c r="B685" s="26" t="s">
        <v>2743</v>
      </c>
    </row>
    <row r="686" spans="1:2" s="25" customFormat="1" x14ac:dyDescent="0.25">
      <c r="A686" s="26" t="s">
        <v>2744</v>
      </c>
      <c r="B686" s="26" t="s">
        <v>2745</v>
      </c>
    </row>
    <row r="687" spans="1:2" s="25" customFormat="1" x14ac:dyDescent="0.25">
      <c r="A687" s="26" t="s">
        <v>2746</v>
      </c>
      <c r="B687" s="26" t="s">
        <v>2747</v>
      </c>
    </row>
    <row r="688" spans="1:2" s="25" customFormat="1" x14ac:dyDescent="0.25">
      <c r="A688" s="26" t="s">
        <v>2748</v>
      </c>
      <c r="B688" s="26" t="s">
        <v>2749</v>
      </c>
    </row>
    <row r="689" spans="1:2" s="25" customFormat="1" x14ac:dyDescent="0.25">
      <c r="A689" s="26" t="s">
        <v>2750</v>
      </c>
      <c r="B689" s="26" t="s">
        <v>2751</v>
      </c>
    </row>
    <row r="690" spans="1:2" s="25" customFormat="1" x14ac:dyDescent="0.25">
      <c r="A690" s="26" t="s">
        <v>2752</v>
      </c>
      <c r="B690" s="26" t="s">
        <v>2753</v>
      </c>
    </row>
    <row r="691" spans="1:2" s="25" customFormat="1" x14ac:dyDescent="0.25">
      <c r="A691" s="26" t="s">
        <v>2754</v>
      </c>
      <c r="B691" s="26" t="s">
        <v>2755</v>
      </c>
    </row>
    <row r="692" spans="1:2" s="25" customFormat="1" x14ac:dyDescent="0.25">
      <c r="A692" s="26" t="s">
        <v>2757</v>
      </c>
      <c r="B692" s="26" t="s">
        <v>2758</v>
      </c>
    </row>
    <row r="693" spans="1:2" s="25" customFormat="1" x14ac:dyDescent="0.25">
      <c r="A693" s="26" t="s">
        <v>2759</v>
      </c>
      <c r="B693" s="26" t="s">
        <v>2760</v>
      </c>
    </row>
    <row r="694" spans="1:2" s="25" customFormat="1" x14ac:dyDescent="0.25">
      <c r="A694" s="26" t="s">
        <v>2761</v>
      </c>
      <c r="B694" s="26" t="s">
        <v>2762</v>
      </c>
    </row>
    <row r="695" spans="1:2" s="25" customFormat="1" x14ac:dyDescent="0.25">
      <c r="A695" s="26" t="s">
        <v>2763</v>
      </c>
      <c r="B695" s="26" t="s">
        <v>2764</v>
      </c>
    </row>
    <row r="696" spans="1:2" s="25" customFormat="1" x14ac:dyDescent="0.25">
      <c r="A696" s="26" t="s">
        <v>2765</v>
      </c>
      <c r="B696" s="26" t="s">
        <v>2766</v>
      </c>
    </row>
    <row r="697" spans="1:2" s="25" customFormat="1" x14ac:dyDescent="0.25">
      <c r="A697" s="26" t="s">
        <v>4503</v>
      </c>
      <c r="B697" s="26" t="s">
        <v>2768</v>
      </c>
    </row>
    <row r="698" spans="1:2" s="25" customFormat="1" x14ac:dyDescent="0.25">
      <c r="A698" s="26" t="s">
        <v>4504</v>
      </c>
      <c r="B698" s="26" t="s">
        <v>2772</v>
      </c>
    </row>
    <row r="699" spans="1:2" s="25" customFormat="1" x14ac:dyDescent="0.25">
      <c r="A699" s="26" t="s">
        <v>2769</v>
      </c>
      <c r="B699" s="26" t="s">
        <v>2770</v>
      </c>
    </row>
    <row r="700" spans="1:2" s="25" customFormat="1" x14ac:dyDescent="0.25">
      <c r="A700" s="26" t="s">
        <v>2773</v>
      </c>
      <c r="B700" s="26" t="s">
        <v>2774</v>
      </c>
    </row>
    <row r="701" spans="1:2" s="25" customFormat="1" x14ac:dyDescent="0.25">
      <c r="A701" s="26" t="s">
        <v>2775</v>
      </c>
      <c r="B701" s="26" t="s">
        <v>2776</v>
      </c>
    </row>
    <row r="702" spans="1:2" s="25" customFormat="1" x14ac:dyDescent="0.25">
      <c r="A702" s="26" t="s">
        <v>2777</v>
      </c>
      <c r="B702" s="26" t="s">
        <v>2778</v>
      </c>
    </row>
    <row r="703" spans="1:2" s="25" customFormat="1" x14ac:dyDescent="0.25">
      <c r="A703" s="26" t="s">
        <v>2779</v>
      </c>
      <c r="B703" s="26" t="s">
        <v>2780</v>
      </c>
    </row>
    <row r="704" spans="1:2" s="25" customFormat="1" x14ac:dyDescent="0.25">
      <c r="A704" s="26" t="s">
        <v>2781</v>
      </c>
      <c r="B704" s="26" t="s">
        <v>2782</v>
      </c>
    </row>
    <row r="705" spans="1:2" s="25" customFormat="1" x14ac:dyDescent="0.25">
      <c r="A705" s="26" t="s">
        <v>2783</v>
      </c>
      <c r="B705" s="26" t="s">
        <v>2784</v>
      </c>
    </row>
    <row r="706" spans="1:2" s="25" customFormat="1" x14ac:dyDescent="0.25">
      <c r="A706" s="26" t="s">
        <v>2785</v>
      </c>
      <c r="B706" s="26" t="s">
        <v>2786</v>
      </c>
    </row>
    <row r="707" spans="1:2" s="25" customFormat="1" x14ac:dyDescent="0.25">
      <c r="A707" s="26" t="s">
        <v>2787</v>
      </c>
      <c r="B707" s="26" t="s">
        <v>2788</v>
      </c>
    </row>
    <row r="708" spans="1:2" s="25" customFormat="1" x14ac:dyDescent="0.25">
      <c r="A708" s="26" t="s">
        <v>2789</v>
      </c>
      <c r="B708" s="26" t="s">
        <v>2790</v>
      </c>
    </row>
    <row r="709" spans="1:2" s="25" customFormat="1" x14ac:dyDescent="0.25">
      <c r="A709" s="26" t="s">
        <v>2795</v>
      </c>
      <c r="B709" s="26" t="s">
        <v>2796</v>
      </c>
    </row>
    <row r="710" spans="1:2" s="25" customFormat="1" x14ac:dyDescent="0.25">
      <c r="A710" s="26" t="s">
        <v>2797</v>
      </c>
      <c r="B710" s="26" t="s">
        <v>2798</v>
      </c>
    </row>
    <row r="711" spans="1:2" s="25" customFormat="1" x14ac:dyDescent="0.25">
      <c r="A711" s="26" t="s">
        <v>2799</v>
      </c>
      <c r="B711" s="26" t="s">
        <v>2800</v>
      </c>
    </row>
    <row r="712" spans="1:2" s="25" customFormat="1" x14ac:dyDescent="0.25">
      <c r="A712" s="26" t="s">
        <v>2801</v>
      </c>
      <c r="B712" s="26" t="s">
        <v>2802</v>
      </c>
    </row>
    <row r="713" spans="1:2" s="25" customFormat="1" x14ac:dyDescent="0.25">
      <c r="A713" s="26" t="s">
        <v>2803</v>
      </c>
      <c r="B713" s="26" t="s">
        <v>2804</v>
      </c>
    </row>
    <row r="714" spans="1:2" s="25" customFormat="1" ht="24" x14ac:dyDescent="0.25">
      <c r="A714" s="26" t="s">
        <v>2805</v>
      </c>
      <c r="B714" s="26" t="s">
        <v>2806</v>
      </c>
    </row>
    <row r="715" spans="1:2" s="25" customFormat="1" x14ac:dyDescent="0.25">
      <c r="A715" s="26" t="s">
        <v>2807</v>
      </c>
      <c r="B715" s="26" t="s">
        <v>2808</v>
      </c>
    </row>
    <row r="716" spans="1:2" s="25" customFormat="1" x14ac:dyDescent="0.25">
      <c r="A716" s="26" t="s">
        <v>2809</v>
      </c>
      <c r="B716" s="26" t="s">
        <v>2810</v>
      </c>
    </row>
    <row r="717" spans="1:2" s="25" customFormat="1" x14ac:dyDescent="0.25">
      <c r="A717" s="26" t="s">
        <v>2811</v>
      </c>
      <c r="B717" s="26" t="s">
        <v>2812</v>
      </c>
    </row>
    <row r="718" spans="1:2" s="25" customFormat="1" x14ac:dyDescent="0.25">
      <c r="A718" s="26" t="s">
        <v>2813</v>
      </c>
      <c r="B718" s="26" t="s">
        <v>2814</v>
      </c>
    </row>
    <row r="719" spans="1:2" s="25" customFormat="1" x14ac:dyDescent="0.25">
      <c r="A719" s="26" t="s">
        <v>2815</v>
      </c>
      <c r="B719" s="26" t="s">
        <v>2816</v>
      </c>
    </row>
    <row r="720" spans="1:2" s="25" customFormat="1" x14ac:dyDescent="0.25">
      <c r="A720" s="26" t="s">
        <v>2817</v>
      </c>
      <c r="B720" s="26" t="s">
        <v>2818</v>
      </c>
    </row>
    <row r="721" spans="1:2" s="25" customFormat="1" x14ac:dyDescent="0.25">
      <c r="A721" s="26" t="s">
        <v>2819</v>
      </c>
      <c r="B721" s="26" t="s">
        <v>2820</v>
      </c>
    </row>
    <row r="722" spans="1:2" s="25" customFormat="1" x14ac:dyDescent="0.25">
      <c r="A722" s="26" t="s">
        <v>2821</v>
      </c>
      <c r="B722" s="26" t="s">
        <v>2822</v>
      </c>
    </row>
    <row r="723" spans="1:2" s="25" customFormat="1" x14ac:dyDescent="0.25">
      <c r="A723" s="26" t="s">
        <v>2823</v>
      </c>
      <c r="B723" s="26" t="s">
        <v>2824</v>
      </c>
    </row>
    <row r="724" spans="1:2" s="25" customFormat="1" x14ac:dyDescent="0.25">
      <c r="A724" s="26" t="s">
        <v>2825</v>
      </c>
      <c r="B724" s="26" t="s">
        <v>2826</v>
      </c>
    </row>
    <row r="725" spans="1:2" s="25" customFormat="1" x14ac:dyDescent="0.25">
      <c r="A725" s="26" t="s">
        <v>2827</v>
      </c>
      <c r="B725" s="26" t="s">
        <v>2828</v>
      </c>
    </row>
    <row r="726" spans="1:2" s="25" customFormat="1" x14ac:dyDescent="0.25">
      <c r="A726" s="26" t="s">
        <v>2829</v>
      </c>
      <c r="B726" s="26" t="s">
        <v>2830</v>
      </c>
    </row>
    <row r="727" spans="1:2" s="25" customFormat="1" x14ac:dyDescent="0.25">
      <c r="A727" s="26" t="s">
        <v>2831</v>
      </c>
      <c r="B727" s="26" t="s">
        <v>2832</v>
      </c>
    </row>
    <row r="728" spans="1:2" s="25" customFormat="1" x14ac:dyDescent="0.25">
      <c r="A728" s="26" t="s">
        <v>2833</v>
      </c>
      <c r="B728" s="26" t="s">
        <v>2834</v>
      </c>
    </row>
    <row r="729" spans="1:2" s="25" customFormat="1" x14ac:dyDescent="0.25">
      <c r="A729" s="26" t="s">
        <v>2835</v>
      </c>
      <c r="B729" s="26" t="s">
        <v>2836</v>
      </c>
    </row>
    <row r="730" spans="1:2" s="25" customFormat="1" x14ac:dyDescent="0.25">
      <c r="A730" s="26" t="s">
        <v>2837</v>
      </c>
      <c r="B730" s="26" t="s">
        <v>4505</v>
      </c>
    </row>
    <row r="731" spans="1:2" s="25" customFormat="1" x14ac:dyDescent="0.25">
      <c r="A731" s="26" t="s">
        <v>2839</v>
      </c>
      <c r="B731" s="26" t="s">
        <v>2840</v>
      </c>
    </row>
    <row r="732" spans="1:2" s="25" customFormat="1" x14ac:dyDescent="0.25">
      <c r="A732" s="26" t="s">
        <v>2841</v>
      </c>
      <c r="B732" s="26" t="s">
        <v>2842</v>
      </c>
    </row>
    <row r="733" spans="1:2" s="25" customFormat="1" x14ac:dyDescent="0.25">
      <c r="A733" s="26" t="s">
        <v>2843</v>
      </c>
      <c r="B733" s="26" t="s">
        <v>2844</v>
      </c>
    </row>
    <row r="734" spans="1:2" s="25" customFormat="1" x14ac:dyDescent="0.25">
      <c r="A734" s="26" t="s">
        <v>2845</v>
      </c>
      <c r="B734" s="26" t="s">
        <v>2846</v>
      </c>
    </row>
    <row r="735" spans="1:2" s="25" customFormat="1" x14ac:dyDescent="0.25">
      <c r="A735" s="26" t="s">
        <v>2847</v>
      </c>
      <c r="B735" s="26" t="s">
        <v>2848</v>
      </c>
    </row>
    <row r="736" spans="1:2" s="25" customFormat="1" x14ac:dyDescent="0.25">
      <c r="A736" s="26" t="s">
        <v>2849</v>
      </c>
      <c r="B736" s="26" t="s">
        <v>2850</v>
      </c>
    </row>
    <row r="737" spans="1:2" s="25" customFormat="1" x14ac:dyDescent="0.25">
      <c r="A737" s="26" t="s">
        <v>2851</v>
      </c>
      <c r="B737" s="26" t="s">
        <v>2852</v>
      </c>
    </row>
    <row r="738" spans="1:2" s="25" customFormat="1" x14ac:dyDescent="0.25">
      <c r="A738" s="26" t="s">
        <v>2853</v>
      </c>
      <c r="B738" s="26" t="s">
        <v>2854</v>
      </c>
    </row>
    <row r="739" spans="1:2" s="25" customFormat="1" x14ac:dyDescent="0.25">
      <c r="A739" s="26" t="s">
        <v>2855</v>
      </c>
      <c r="B739" s="26" t="s">
        <v>2856</v>
      </c>
    </row>
    <row r="740" spans="1:2" s="25" customFormat="1" x14ac:dyDescent="0.25">
      <c r="A740" s="26" t="s">
        <v>2857</v>
      </c>
      <c r="B740" s="26" t="s">
        <v>2858</v>
      </c>
    </row>
    <row r="741" spans="1:2" s="25" customFormat="1" x14ac:dyDescent="0.25">
      <c r="A741" s="26" t="s">
        <v>2859</v>
      </c>
      <c r="B741" s="26" t="s">
        <v>2860</v>
      </c>
    </row>
    <row r="742" spans="1:2" s="25" customFormat="1" x14ac:dyDescent="0.25">
      <c r="A742" s="26" t="s">
        <v>2861</v>
      </c>
      <c r="B742" s="26" t="s">
        <v>2862</v>
      </c>
    </row>
    <row r="743" spans="1:2" s="25" customFormat="1" x14ac:dyDescent="0.25">
      <c r="A743" s="26" t="s">
        <v>2863</v>
      </c>
      <c r="B743" s="26" t="s">
        <v>2864</v>
      </c>
    </row>
    <row r="744" spans="1:2" s="25" customFormat="1" x14ac:dyDescent="0.25">
      <c r="A744" s="26" t="s">
        <v>2865</v>
      </c>
      <c r="B744" s="26" t="s">
        <v>2866</v>
      </c>
    </row>
    <row r="745" spans="1:2" s="25" customFormat="1" x14ac:dyDescent="0.25">
      <c r="A745" s="26" t="s">
        <v>2867</v>
      </c>
      <c r="B745" s="26" t="s">
        <v>2868</v>
      </c>
    </row>
    <row r="746" spans="1:2" s="25" customFormat="1" x14ac:dyDescent="0.25">
      <c r="A746" s="26" t="s">
        <v>2869</v>
      </c>
      <c r="B746" s="26" t="s">
        <v>2870</v>
      </c>
    </row>
    <row r="747" spans="1:2" s="25" customFormat="1" x14ac:dyDescent="0.25">
      <c r="A747" s="26" t="s">
        <v>2871</v>
      </c>
      <c r="B747" s="26" t="s">
        <v>2872</v>
      </c>
    </row>
    <row r="748" spans="1:2" s="25" customFormat="1" x14ac:dyDescent="0.25">
      <c r="A748" s="26" t="s">
        <v>2873</v>
      </c>
      <c r="B748" s="26" t="s">
        <v>2874</v>
      </c>
    </row>
    <row r="749" spans="1:2" s="25" customFormat="1" x14ac:dyDescent="0.25">
      <c r="A749" s="26" t="s">
        <v>2875</v>
      </c>
      <c r="B749" s="26" t="s">
        <v>2876</v>
      </c>
    </row>
    <row r="750" spans="1:2" s="25" customFormat="1" x14ac:dyDescent="0.25">
      <c r="A750" s="26" t="s">
        <v>2877</v>
      </c>
      <c r="B750" s="26" t="s">
        <v>2878</v>
      </c>
    </row>
    <row r="751" spans="1:2" s="25" customFormat="1" x14ac:dyDescent="0.25">
      <c r="A751" s="26" t="s">
        <v>2879</v>
      </c>
      <c r="B751" s="26" t="s">
        <v>2880</v>
      </c>
    </row>
    <row r="752" spans="1:2" s="25" customFormat="1" x14ac:dyDescent="0.25">
      <c r="A752" s="26" t="s">
        <v>2881</v>
      </c>
      <c r="B752" s="26" t="s">
        <v>2882</v>
      </c>
    </row>
    <row r="753" spans="1:2" s="25" customFormat="1" x14ac:dyDescent="0.25">
      <c r="A753" s="26" t="s">
        <v>2883</v>
      </c>
      <c r="B753" s="26" t="s">
        <v>2884</v>
      </c>
    </row>
    <row r="754" spans="1:2" s="25" customFormat="1" x14ac:dyDescent="0.25">
      <c r="A754" s="26" t="s">
        <v>2885</v>
      </c>
      <c r="B754" s="26" t="s">
        <v>2886</v>
      </c>
    </row>
    <row r="755" spans="1:2" s="25" customFormat="1" x14ac:dyDescent="0.25">
      <c r="A755" s="26" t="s">
        <v>2887</v>
      </c>
      <c r="B755" s="26" t="s">
        <v>2888</v>
      </c>
    </row>
    <row r="756" spans="1:2" s="25" customFormat="1" x14ac:dyDescent="0.25">
      <c r="A756" s="26" t="s">
        <v>2889</v>
      </c>
      <c r="B756" s="26" t="s">
        <v>2890</v>
      </c>
    </row>
    <row r="757" spans="1:2" s="25" customFormat="1" x14ac:dyDescent="0.25">
      <c r="A757" s="26" t="s">
        <v>2891</v>
      </c>
      <c r="B757" s="26" t="s">
        <v>2892</v>
      </c>
    </row>
    <row r="758" spans="1:2" s="25" customFormat="1" x14ac:dyDescent="0.25">
      <c r="A758" s="26" t="s">
        <v>2893</v>
      </c>
      <c r="B758" s="26" t="s">
        <v>2894</v>
      </c>
    </row>
    <row r="759" spans="1:2" s="25" customFormat="1" x14ac:dyDescent="0.25">
      <c r="A759" s="26" t="s">
        <v>2895</v>
      </c>
      <c r="B759" s="26" t="s">
        <v>2896</v>
      </c>
    </row>
    <row r="760" spans="1:2" s="25" customFormat="1" x14ac:dyDescent="0.25">
      <c r="A760" s="26" t="s">
        <v>2897</v>
      </c>
      <c r="B760" s="26" t="s">
        <v>2898</v>
      </c>
    </row>
    <row r="761" spans="1:2" s="25" customFormat="1" x14ac:dyDescent="0.25">
      <c r="A761" s="26" t="s">
        <v>2899</v>
      </c>
      <c r="B761" s="26" t="s">
        <v>2900</v>
      </c>
    </row>
    <row r="762" spans="1:2" s="25" customFormat="1" x14ac:dyDescent="0.25">
      <c r="A762" s="26" t="s">
        <v>2901</v>
      </c>
      <c r="B762" s="26" t="s">
        <v>2902</v>
      </c>
    </row>
    <row r="763" spans="1:2" s="25" customFormat="1" x14ac:dyDescent="0.25">
      <c r="A763" s="26" t="s">
        <v>2903</v>
      </c>
      <c r="B763" s="26" t="s">
        <v>2904</v>
      </c>
    </row>
    <row r="764" spans="1:2" s="25" customFormat="1" x14ac:dyDescent="0.25">
      <c r="A764" s="26" t="s">
        <v>2905</v>
      </c>
      <c r="B764" s="26" t="s">
        <v>2906</v>
      </c>
    </row>
    <row r="765" spans="1:2" s="25" customFormat="1" x14ac:dyDescent="0.25">
      <c r="A765" s="26" t="s">
        <v>2907</v>
      </c>
      <c r="B765" s="26" t="s">
        <v>2908</v>
      </c>
    </row>
    <row r="766" spans="1:2" s="25" customFormat="1" x14ac:dyDescent="0.25">
      <c r="A766" s="26" t="s">
        <v>2909</v>
      </c>
      <c r="B766" s="26" t="s">
        <v>2910</v>
      </c>
    </row>
    <row r="767" spans="1:2" s="25" customFormat="1" x14ac:dyDescent="0.25">
      <c r="A767" s="26" t="s">
        <v>2911</v>
      </c>
      <c r="B767" s="26" t="s">
        <v>2912</v>
      </c>
    </row>
    <row r="768" spans="1:2" s="25" customFormat="1" x14ac:dyDescent="0.25">
      <c r="A768" s="26" t="s">
        <v>2913</v>
      </c>
      <c r="B768" s="26" t="s">
        <v>2914</v>
      </c>
    </row>
    <row r="769" spans="1:2" s="25" customFormat="1" x14ac:dyDescent="0.25">
      <c r="A769" s="26" t="s">
        <v>2915</v>
      </c>
      <c r="B769" s="26" t="s">
        <v>2916</v>
      </c>
    </row>
    <row r="770" spans="1:2" s="25" customFormat="1" x14ac:dyDescent="0.25">
      <c r="A770" s="26" t="s">
        <v>2917</v>
      </c>
      <c r="B770" s="26" t="s">
        <v>2918</v>
      </c>
    </row>
    <row r="771" spans="1:2" s="25" customFormat="1" x14ac:dyDescent="0.25">
      <c r="A771" s="26" t="s">
        <v>2919</v>
      </c>
      <c r="B771" s="26" t="s">
        <v>2920</v>
      </c>
    </row>
    <row r="772" spans="1:2" s="25" customFormat="1" x14ac:dyDescent="0.25">
      <c r="A772" s="26" t="s">
        <v>2921</v>
      </c>
      <c r="B772" s="26" t="s">
        <v>2922</v>
      </c>
    </row>
    <row r="773" spans="1:2" s="25" customFormat="1" x14ac:dyDescent="0.25">
      <c r="A773" s="26" t="s">
        <v>2923</v>
      </c>
      <c r="B773" s="26" t="s">
        <v>2924</v>
      </c>
    </row>
    <row r="774" spans="1:2" s="25" customFormat="1" x14ac:dyDescent="0.25">
      <c r="A774" s="26" t="s">
        <v>2925</v>
      </c>
      <c r="B774" s="26" t="s">
        <v>2926</v>
      </c>
    </row>
    <row r="775" spans="1:2" s="25" customFormat="1" x14ac:dyDescent="0.25">
      <c r="A775" s="26" t="s">
        <v>2927</v>
      </c>
      <c r="B775" s="26" t="s">
        <v>2928</v>
      </c>
    </row>
    <row r="776" spans="1:2" s="25" customFormat="1" x14ac:dyDescent="0.25">
      <c r="A776" s="26" t="s">
        <v>2929</v>
      </c>
      <c r="B776" s="26" t="s">
        <v>2930</v>
      </c>
    </row>
    <row r="777" spans="1:2" s="25" customFormat="1" x14ac:dyDescent="0.25">
      <c r="A777" s="26" t="s">
        <v>2931</v>
      </c>
      <c r="B777" s="26" t="s">
        <v>2932</v>
      </c>
    </row>
    <row r="778" spans="1:2" s="25" customFormat="1" x14ac:dyDescent="0.25">
      <c r="A778" s="26" t="s">
        <v>2933</v>
      </c>
      <c r="B778" s="26" t="s">
        <v>2934</v>
      </c>
    </row>
    <row r="779" spans="1:2" s="25" customFormat="1" x14ac:dyDescent="0.25">
      <c r="A779" s="26" t="s">
        <v>2935</v>
      </c>
      <c r="B779" s="26" t="s">
        <v>2936</v>
      </c>
    </row>
    <row r="780" spans="1:2" s="25" customFormat="1" x14ac:dyDescent="0.25">
      <c r="A780" s="26" t="s">
        <v>2937</v>
      </c>
      <c r="B780" s="26" t="s">
        <v>2938</v>
      </c>
    </row>
    <row r="781" spans="1:2" s="25" customFormat="1" x14ac:dyDescent="0.25">
      <c r="A781" s="26" t="s">
        <v>2939</v>
      </c>
      <c r="B781" s="26" t="s">
        <v>2940</v>
      </c>
    </row>
    <row r="782" spans="1:2" s="25" customFormat="1" x14ac:dyDescent="0.25">
      <c r="A782" s="26" t="s">
        <v>2945</v>
      </c>
      <c r="B782" s="26" t="s">
        <v>2946</v>
      </c>
    </row>
    <row r="783" spans="1:2" s="25" customFormat="1" x14ac:dyDescent="0.25">
      <c r="A783" s="26" t="s">
        <v>4506</v>
      </c>
      <c r="B783" s="26" t="s">
        <v>2942</v>
      </c>
    </row>
    <row r="784" spans="1:2" s="25" customFormat="1" x14ac:dyDescent="0.25">
      <c r="A784" s="26" t="s">
        <v>2947</v>
      </c>
      <c r="B784" s="26" t="s">
        <v>4507</v>
      </c>
    </row>
    <row r="785" spans="1:2" s="25" customFormat="1" x14ac:dyDescent="0.25">
      <c r="A785" s="26" t="s">
        <v>2949</v>
      </c>
      <c r="B785" s="26" t="s">
        <v>2950</v>
      </c>
    </row>
    <row r="786" spans="1:2" s="25" customFormat="1" x14ac:dyDescent="0.25">
      <c r="A786" s="26" t="s">
        <v>4508</v>
      </c>
      <c r="B786" s="26" t="s">
        <v>4509</v>
      </c>
    </row>
    <row r="787" spans="1:2" s="25" customFormat="1" x14ac:dyDescent="0.25">
      <c r="A787" s="26" t="s">
        <v>4510</v>
      </c>
      <c r="B787" s="26" t="s">
        <v>4511</v>
      </c>
    </row>
    <row r="788" spans="1:2" s="25" customFormat="1" x14ac:dyDescent="0.25">
      <c r="A788" s="26" t="s">
        <v>2951</v>
      </c>
      <c r="B788" s="26" t="s">
        <v>2952</v>
      </c>
    </row>
    <row r="789" spans="1:2" s="25" customFormat="1" x14ac:dyDescent="0.25">
      <c r="A789" s="26" t="s">
        <v>2953</v>
      </c>
      <c r="B789" s="26" t="s">
        <v>2954</v>
      </c>
    </row>
    <row r="790" spans="1:2" s="25" customFormat="1" x14ac:dyDescent="0.25">
      <c r="A790" s="26" t="s">
        <v>2955</v>
      </c>
      <c r="B790" s="26" t="s">
        <v>2956</v>
      </c>
    </row>
    <row r="791" spans="1:2" s="25" customFormat="1" x14ac:dyDescent="0.25">
      <c r="A791" s="26" t="s">
        <v>2957</v>
      </c>
      <c r="B791" s="26" t="s">
        <v>2958</v>
      </c>
    </row>
    <row r="792" spans="1:2" s="25" customFormat="1" x14ac:dyDescent="0.25">
      <c r="A792" s="26" t="s">
        <v>2959</v>
      </c>
      <c r="B792" s="26" t="s">
        <v>2960</v>
      </c>
    </row>
    <row r="793" spans="1:2" s="25" customFormat="1" x14ac:dyDescent="0.25">
      <c r="A793" s="26" t="s">
        <v>2961</v>
      </c>
      <c r="B793" s="26" t="s">
        <v>2962</v>
      </c>
    </row>
    <row r="794" spans="1:2" s="25" customFormat="1" x14ac:dyDescent="0.25">
      <c r="A794" s="26" t="s">
        <v>2963</v>
      </c>
      <c r="B794" s="26" t="s">
        <v>2964</v>
      </c>
    </row>
    <row r="795" spans="1:2" s="25" customFormat="1" x14ac:dyDescent="0.25">
      <c r="A795" s="26" t="s">
        <v>2965</v>
      </c>
      <c r="B795" s="26" t="s">
        <v>2966</v>
      </c>
    </row>
    <row r="796" spans="1:2" s="25" customFormat="1" x14ac:dyDescent="0.25">
      <c r="A796" s="26" t="s">
        <v>3115</v>
      </c>
      <c r="B796" s="26" t="s">
        <v>3116</v>
      </c>
    </row>
    <row r="797" spans="1:2" s="25" customFormat="1" x14ac:dyDescent="0.25">
      <c r="A797" s="26" t="s">
        <v>4512</v>
      </c>
      <c r="B797" s="26" t="s">
        <v>2968</v>
      </c>
    </row>
    <row r="798" spans="1:2" s="25" customFormat="1" x14ac:dyDescent="0.25">
      <c r="A798" s="26" t="s">
        <v>4513</v>
      </c>
      <c r="B798" s="26" t="s">
        <v>2970</v>
      </c>
    </row>
    <row r="799" spans="1:2" s="25" customFormat="1" x14ac:dyDescent="0.25">
      <c r="A799" s="26" t="s">
        <v>4514</v>
      </c>
      <c r="B799" s="26" t="s">
        <v>4515</v>
      </c>
    </row>
    <row r="800" spans="1:2" s="25" customFormat="1" x14ac:dyDescent="0.25">
      <c r="A800" s="26" t="s">
        <v>4516</v>
      </c>
      <c r="B800" s="26" t="s">
        <v>4517</v>
      </c>
    </row>
    <row r="801" spans="1:2" s="25" customFormat="1" x14ac:dyDescent="0.25">
      <c r="A801" s="26" t="s">
        <v>4518</v>
      </c>
      <c r="B801" s="26" t="s">
        <v>4519</v>
      </c>
    </row>
    <row r="802" spans="1:2" s="25" customFormat="1" x14ac:dyDescent="0.25">
      <c r="A802" s="26" t="s">
        <v>2973</v>
      </c>
      <c r="B802" s="26" t="s">
        <v>2974</v>
      </c>
    </row>
    <row r="803" spans="1:2" s="25" customFormat="1" x14ac:dyDescent="0.25">
      <c r="A803" s="26" t="s">
        <v>2975</v>
      </c>
      <c r="B803" s="26" t="s">
        <v>2976</v>
      </c>
    </row>
    <row r="804" spans="1:2" s="25" customFormat="1" x14ac:dyDescent="0.25">
      <c r="A804" s="26" t="s">
        <v>2977</v>
      </c>
      <c r="B804" s="26" t="s">
        <v>2978</v>
      </c>
    </row>
    <row r="805" spans="1:2" s="25" customFormat="1" x14ac:dyDescent="0.25">
      <c r="A805" s="26" t="s">
        <v>2979</v>
      </c>
      <c r="B805" s="26" t="s">
        <v>2980</v>
      </c>
    </row>
    <row r="806" spans="1:2" s="25" customFormat="1" x14ac:dyDescent="0.25">
      <c r="A806" s="26" t="s">
        <v>2981</v>
      </c>
      <c r="B806" s="26" t="s">
        <v>2982</v>
      </c>
    </row>
    <row r="807" spans="1:2" s="25" customFormat="1" x14ac:dyDescent="0.25">
      <c r="A807" s="26" t="s">
        <v>2983</v>
      </c>
      <c r="B807" s="26" t="s">
        <v>2984</v>
      </c>
    </row>
    <row r="808" spans="1:2" s="25" customFormat="1" x14ac:dyDescent="0.25">
      <c r="A808" s="26" t="s">
        <v>2990</v>
      </c>
      <c r="B808" s="26" t="s">
        <v>2991</v>
      </c>
    </row>
    <row r="809" spans="1:2" s="25" customFormat="1" x14ac:dyDescent="0.25">
      <c r="A809" s="26" t="s">
        <v>2992</v>
      </c>
      <c r="B809" s="26" t="s">
        <v>2993</v>
      </c>
    </row>
    <row r="810" spans="1:2" s="25" customFormat="1" x14ac:dyDescent="0.25">
      <c r="A810" s="26" t="s">
        <v>2994</v>
      </c>
      <c r="B810" s="26" t="s">
        <v>4520</v>
      </c>
    </row>
    <row r="811" spans="1:2" s="25" customFormat="1" x14ac:dyDescent="0.25">
      <c r="A811" s="26" t="s">
        <v>4521</v>
      </c>
      <c r="B811" s="26" t="s">
        <v>4522</v>
      </c>
    </row>
    <row r="812" spans="1:2" s="25" customFormat="1" x14ac:dyDescent="0.25">
      <c r="A812" s="26" t="s">
        <v>4523</v>
      </c>
      <c r="B812" s="26" t="s">
        <v>2986</v>
      </c>
    </row>
    <row r="813" spans="1:2" s="25" customFormat="1" x14ac:dyDescent="0.25">
      <c r="A813" s="26" t="s">
        <v>4524</v>
      </c>
      <c r="B813" s="26" t="s">
        <v>4525</v>
      </c>
    </row>
    <row r="814" spans="1:2" s="25" customFormat="1" x14ac:dyDescent="0.25">
      <c r="A814" s="26" t="s">
        <v>4526</v>
      </c>
      <c r="B814" s="26" t="s">
        <v>4527</v>
      </c>
    </row>
    <row r="815" spans="1:2" s="25" customFormat="1" x14ac:dyDescent="0.25">
      <c r="A815" s="26" t="s">
        <v>2998</v>
      </c>
      <c r="B815" s="26" t="s">
        <v>2999</v>
      </c>
    </row>
    <row r="816" spans="1:2" s="25" customFormat="1" x14ac:dyDescent="0.25">
      <c r="A816" s="26" t="s">
        <v>3000</v>
      </c>
      <c r="B816" s="26" t="s">
        <v>3001</v>
      </c>
    </row>
    <row r="817" spans="1:2" s="25" customFormat="1" x14ac:dyDescent="0.25">
      <c r="A817" s="26" t="s">
        <v>3004</v>
      </c>
      <c r="B817" s="26" t="s">
        <v>3005</v>
      </c>
    </row>
    <row r="818" spans="1:2" s="25" customFormat="1" x14ac:dyDescent="0.25">
      <c r="A818" s="26" t="s">
        <v>4528</v>
      </c>
      <c r="B818" s="26" t="s">
        <v>4529</v>
      </c>
    </row>
    <row r="819" spans="1:2" s="25" customFormat="1" x14ac:dyDescent="0.25">
      <c r="A819" s="26" t="s">
        <v>3008</v>
      </c>
      <c r="B819" s="26" t="s">
        <v>3009</v>
      </c>
    </row>
    <row r="820" spans="1:2" s="25" customFormat="1" x14ac:dyDescent="0.25">
      <c r="A820" s="26" t="s">
        <v>3010</v>
      </c>
      <c r="B820" s="26" t="s">
        <v>3011</v>
      </c>
    </row>
    <row r="821" spans="1:2" s="25" customFormat="1" x14ac:dyDescent="0.25">
      <c r="A821" s="26" t="s">
        <v>3012</v>
      </c>
      <c r="B821" s="26" t="s">
        <v>3013</v>
      </c>
    </row>
    <row r="822" spans="1:2" s="25" customFormat="1" x14ac:dyDescent="0.25">
      <c r="A822" s="26" t="s">
        <v>3014</v>
      </c>
      <c r="B822" s="26" t="s">
        <v>3015</v>
      </c>
    </row>
    <row r="823" spans="1:2" s="25" customFormat="1" x14ac:dyDescent="0.25">
      <c r="A823" s="26" t="s">
        <v>3016</v>
      </c>
      <c r="B823" s="26" t="s">
        <v>3017</v>
      </c>
    </row>
    <row r="824" spans="1:2" s="25" customFormat="1" x14ac:dyDescent="0.25">
      <c r="A824" s="26" t="s">
        <v>3018</v>
      </c>
      <c r="B824" s="26" t="s">
        <v>3019</v>
      </c>
    </row>
    <row r="825" spans="1:2" s="25" customFormat="1" x14ac:dyDescent="0.25">
      <c r="A825" s="26" t="s">
        <v>3020</v>
      </c>
      <c r="B825" s="26" t="s">
        <v>3021</v>
      </c>
    </row>
    <row r="826" spans="1:2" s="25" customFormat="1" x14ac:dyDescent="0.25">
      <c r="A826" s="26" t="s">
        <v>3022</v>
      </c>
      <c r="B826" s="26" t="s">
        <v>3023</v>
      </c>
    </row>
    <row r="827" spans="1:2" s="25" customFormat="1" x14ac:dyDescent="0.25">
      <c r="A827" s="26" t="s">
        <v>3024</v>
      </c>
      <c r="B827" s="26" t="s">
        <v>4530</v>
      </c>
    </row>
    <row r="828" spans="1:2" s="25" customFormat="1" x14ac:dyDescent="0.25">
      <c r="A828" s="26" t="s">
        <v>3026</v>
      </c>
      <c r="B828" s="26" t="s">
        <v>3027</v>
      </c>
    </row>
    <row r="829" spans="1:2" s="25" customFormat="1" x14ac:dyDescent="0.25">
      <c r="A829" s="26" t="s">
        <v>4531</v>
      </c>
      <c r="B829" s="26" t="s">
        <v>4532</v>
      </c>
    </row>
    <row r="830" spans="1:2" s="25" customFormat="1" x14ac:dyDescent="0.25">
      <c r="A830" s="26" t="s">
        <v>3028</v>
      </c>
      <c r="B830" s="26" t="s">
        <v>3029</v>
      </c>
    </row>
    <row r="831" spans="1:2" s="25" customFormat="1" x14ac:dyDescent="0.25">
      <c r="A831" s="26" t="s">
        <v>3030</v>
      </c>
      <c r="B831" s="26" t="s">
        <v>3031</v>
      </c>
    </row>
    <row r="832" spans="1:2" s="25" customFormat="1" x14ac:dyDescent="0.25">
      <c r="A832" s="26" t="s">
        <v>3032</v>
      </c>
      <c r="B832" s="26" t="s">
        <v>4533</v>
      </c>
    </row>
    <row r="833" spans="1:2" s="25" customFormat="1" x14ac:dyDescent="0.25">
      <c r="A833" s="26" t="s">
        <v>3034</v>
      </c>
      <c r="B833" s="26" t="s">
        <v>3035</v>
      </c>
    </row>
    <row r="834" spans="1:2" s="25" customFormat="1" x14ac:dyDescent="0.25">
      <c r="A834" s="26" t="s">
        <v>3036</v>
      </c>
      <c r="B834" s="26" t="s">
        <v>3037</v>
      </c>
    </row>
    <row r="835" spans="1:2" s="25" customFormat="1" x14ac:dyDescent="0.25">
      <c r="A835" s="26" t="s">
        <v>3038</v>
      </c>
      <c r="B835" s="26" t="s">
        <v>3039</v>
      </c>
    </row>
    <row r="836" spans="1:2" s="25" customFormat="1" x14ac:dyDescent="0.25">
      <c r="A836" s="26" t="s">
        <v>3040</v>
      </c>
      <c r="B836" s="26" t="s">
        <v>3041</v>
      </c>
    </row>
    <row r="837" spans="1:2" s="25" customFormat="1" x14ac:dyDescent="0.25">
      <c r="A837" s="26" t="s">
        <v>3046</v>
      </c>
      <c r="B837" s="26" t="s">
        <v>3047</v>
      </c>
    </row>
    <row r="838" spans="1:2" s="25" customFormat="1" x14ac:dyDescent="0.25">
      <c r="A838" s="26" t="s">
        <v>3048</v>
      </c>
      <c r="B838" s="26" t="s">
        <v>3049</v>
      </c>
    </row>
    <row r="839" spans="1:2" s="25" customFormat="1" x14ac:dyDescent="0.25">
      <c r="A839" s="26" t="s">
        <v>3050</v>
      </c>
      <c r="B839" s="26" t="s">
        <v>3051</v>
      </c>
    </row>
    <row r="840" spans="1:2" s="25" customFormat="1" x14ac:dyDescent="0.25">
      <c r="A840" s="26" t="s">
        <v>3052</v>
      </c>
      <c r="B840" s="26" t="s">
        <v>3053</v>
      </c>
    </row>
    <row r="841" spans="1:2" s="25" customFormat="1" x14ac:dyDescent="0.25">
      <c r="A841" s="26" t="s">
        <v>3054</v>
      </c>
      <c r="B841" s="26" t="s">
        <v>3055</v>
      </c>
    </row>
    <row r="842" spans="1:2" s="25" customFormat="1" x14ac:dyDescent="0.25">
      <c r="A842" s="26" t="s">
        <v>3056</v>
      </c>
      <c r="B842" s="26" t="s">
        <v>3057</v>
      </c>
    </row>
    <row r="843" spans="1:2" s="25" customFormat="1" x14ac:dyDescent="0.25">
      <c r="A843" s="26" t="s">
        <v>4534</v>
      </c>
      <c r="B843" s="26" t="s">
        <v>4535</v>
      </c>
    </row>
    <row r="844" spans="1:2" s="25" customFormat="1" x14ac:dyDescent="0.25">
      <c r="A844" s="26" t="s">
        <v>3058</v>
      </c>
      <c r="B844" s="26" t="s">
        <v>3059</v>
      </c>
    </row>
    <row r="845" spans="1:2" s="25" customFormat="1" x14ac:dyDescent="0.25">
      <c r="A845" s="26" t="s">
        <v>3060</v>
      </c>
      <c r="B845" s="26" t="s">
        <v>3061</v>
      </c>
    </row>
    <row r="846" spans="1:2" s="25" customFormat="1" x14ac:dyDescent="0.25">
      <c r="A846" s="26" t="s">
        <v>3062</v>
      </c>
      <c r="B846" s="26" t="s">
        <v>3063</v>
      </c>
    </row>
    <row r="847" spans="1:2" s="25" customFormat="1" x14ac:dyDescent="0.25">
      <c r="A847" s="26" t="s">
        <v>3064</v>
      </c>
      <c r="B847" s="26" t="s">
        <v>3065</v>
      </c>
    </row>
    <row r="848" spans="1:2" s="25" customFormat="1" x14ac:dyDescent="0.25">
      <c r="A848" s="26" t="s">
        <v>3068</v>
      </c>
      <c r="B848" s="26" t="s">
        <v>3069</v>
      </c>
    </row>
    <row r="849" spans="1:2" s="25" customFormat="1" x14ac:dyDescent="0.25">
      <c r="A849" s="26" t="s">
        <v>3070</v>
      </c>
      <c r="B849" s="26" t="s">
        <v>3071</v>
      </c>
    </row>
    <row r="850" spans="1:2" s="25" customFormat="1" x14ac:dyDescent="0.25">
      <c r="A850" s="26" t="s">
        <v>3072</v>
      </c>
      <c r="B850" s="26" t="s">
        <v>3073</v>
      </c>
    </row>
    <row r="851" spans="1:2" s="25" customFormat="1" x14ac:dyDescent="0.25">
      <c r="A851" s="26" t="s">
        <v>3074</v>
      </c>
      <c r="B851" s="26" t="s">
        <v>3075</v>
      </c>
    </row>
    <row r="852" spans="1:2" s="25" customFormat="1" x14ac:dyDescent="0.25">
      <c r="A852" s="26" t="s">
        <v>3076</v>
      </c>
      <c r="B852" s="26" t="s">
        <v>3077</v>
      </c>
    </row>
    <row r="853" spans="1:2" s="25" customFormat="1" x14ac:dyDescent="0.25">
      <c r="A853" s="26" t="s">
        <v>3078</v>
      </c>
      <c r="B853" s="26" t="s">
        <v>3079</v>
      </c>
    </row>
    <row r="854" spans="1:2" s="25" customFormat="1" x14ac:dyDescent="0.25">
      <c r="A854" s="26" t="s">
        <v>3080</v>
      </c>
      <c r="B854" s="26" t="s">
        <v>3081</v>
      </c>
    </row>
    <row r="855" spans="1:2" s="25" customFormat="1" x14ac:dyDescent="0.25">
      <c r="A855" s="26" t="s">
        <v>3082</v>
      </c>
      <c r="B855" s="26" t="s">
        <v>3083</v>
      </c>
    </row>
    <row r="856" spans="1:2" s="25" customFormat="1" x14ac:dyDescent="0.25">
      <c r="A856" s="26" t="s">
        <v>3084</v>
      </c>
      <c r="B856" s="26" t="s">
        <v>3085</v>
      </c>
    </row>
    <row r="857" spans="1:2" s="25" customFormat="1" x14ac:dyDescent="0.25">
      <c r="A857" s="26" t="s">
        <v>3086</v>
      </c>
      <c r="B857" s="26" t="s">
        <v>3087</v>
      </c>
    </row>
    <row r="858" spans="1:2" s="25" customFormat="1" x14ac:dyDescent="0.25">
      <c r="A858" s="26" t="s">
        <v>3088</v>
      </c>
      <c r="B858" s="26" t="s">
        <v>3089</v>
      </c>
    </row>
    <row r="859" spans="1:2" s="25" customFormat="1" x14ac:dyDescent="0.25">
      <c r="A859" s="26" t="s">
        <v>3090</v>
      </c>
      <c r="B859" s="26" t="s">
        <v>3091</v>
      </c>
    </row>
    <row r="860" spans="1:2" s="25" customFormat="1" x14ac:dyDescent="0.25">
      <c r="A860" s="26" t="s">
        <v>3092</v>
      </c>
      <c r="B860" s="26" t="s">
        <v>3093</v>
      </c>
    </row>
    <row r="861" spans="1:2" s="25" customFormat="1" x14ac:dyDescent="0.25">
      <c r="A861" s="26" t="s">
        <v>3094</v>
      </c>
      <c r="B861" s="26" t="s">
        <v>3095</v>
      </c>
    </row>
    <row r="862" spans="1:2" x14ac:dyDescent="0.2">
      <c r="A862" s="8" t="s">
        <v>3096</v>
      </c>
      <c r="B862" s="8" t="s">
        <v>3097</v>
      </c>
    </row>
    <row r="863" spans="1:2" x14ac:dyDescent="0.2">
      <c r="A863" s="8" t="s">
        <v>3098</v>
      </c>
      <c r="B863" s="8" t="s">
        <v>3099</v>
      </c>
    </row>
    <row r="864" spans="1:2" x14ac:dyDescent="0.2">
      <c r="A864" s="8" t="s">
        <v>3100</v>
      </c>
      <c r="B864" s="8" t="s">
        <v>3101</v>
      </c>
    </row>
    <row r="865" spans="1:2" x14ac:dyDescent="0.2">
      <c r="A865" s="8" t="s">
        <v>3102</v>
      </c>
      <c r="B865" s="8" t="s">
        <v>3103</v>
      </c>
    </row>
    <row r="866" spans="1:2" x14ac:dyDescent="0.2">
      <c r="A866" s="8" t="s">
        <v>3104</v>
      </c>
      <c r="B866" s="8" t="s">
        <v>3105</v>
      </c>
    </row>
    <row r="867" spans="1:2" x14ac:dyDescent="0.2">
      <c r="A867" s="8" t="s">
        <v>3108</v>
      </c>
      <c r="B867" s="8" t="s">
        <v>3109</v>
      </c>
    </row>
    <row r="868" spans="1:2" x14ac:dyDescent="0.2">
      <c r="A868" s="8" t="s">
        <v>3110</v>
      </c>
      <c r="B868" s="8" t="s">
        <v>3111</v>
      </c>
    </row>
  </sheetData>
  <autoFilter ref="A1:B861"/>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40</vt:i4>
      </vt:variant>
    </vt:vector>
  </HeadingPairs>
  <TitlesOfParts>
    <vt:vector size="49" baseType="lpstr">
      <vt:lpstr>PSICFL Rec</vt:lpstr>
      <vt:lpstr>Request_Info</vt:lpstr>
      <vt:lpstr>Lookups</vt:lpstr>
      <vt:lpstr>DOE Codes Lookups</vt:lpstr>
      <vt:lpstr>2021 PSICFL</vt:lpstr>
      <vt:lpstr>Codes Master</vt:lpstr>
      <vt:lpstr>Certifications</vt:lpstr>
      <vt:lpstr>SOC Lookups</vt:lpstr>
      <vt:lpstr>SOC Codes</vt:lpstr>
      <vt:lpstr>_2018_SOC_codes</vt:lpstr>
      <vt:lpstr>Agency</vt:lpstr>
      <vt:lpstr>Agency_Institution</vt:lpstr>
      <vt:lpstr>Agency_LKP</vt:lpstr>
      <vt:lpstr>Agency_Website</vt:lpstr>
      <vt:lpstr>Agency_Website_Tab_2</vt:lpstr>
      <vt:lpstr>Agency_Website_W_O_Code</vt:lpstr>
      <vt:lpstr>Cert_Agency</vt:lpstr>
      <vt:lpstr>Cert_List</vt:lpstr>
      <vt:lpstr>Cert_Lookup</vt:lpstr>
      <vt:lpstr>Certification_Agency</vt:lpstr>
      <vt:lpstr>Certification_Title</vt:lpstr>
      <vt:lpstr>Certification_Title_Tab_2</vt:lpstr>
      <vt:lpstr>Certifying_Agency</vt:lpstr>
      <vt:lpstr>Certifying_Agency_W_O_Code</vt:lpstr>
      <vt:lpstr>Certifying_Title_W_O_Code</vt:lpstr>
      <vt:lpstr>Certs</vt:lpstr>
      <vt:lpstr>College_clusters</vt:lpstr>
      <vt:lpstr>Detailed_Occupation_Title</vt:lpstr>
      <vt:lpstr>Dist_Clusters</vt:lpstr>
      <vt:lpstr>DOE_Code</vt:lpstr>
      <vt:lpstr>E_mail_Address</vt:lpstr>
      <vt:lpstr>Form_Check</vt:lpstr>
      <vt:lpstr>Name</vt:lpstr>
      <vt:lpstr>Phone_Number</vt:lpstr>
      <vt:lpstr>'PSICFL Rec'!Print_Area</vt:lpstr>
      <vt:lpstr>'PSICFL Rec'!Print_Titles</vt:lpstr>
      <vt:lpstr>PSICFL_2021</vt:lpstr>
      <vt:lpstr>Recommendation_for_Certifications_with_a_DOE_Code</vt:lpstr>
      <vt:lpstr>Recommendation_for_Certifications_without_a_DOE_Code</vt:lpstr>
      <vt:lpstr>Recommendation_for_Certifications_without_a_DOE_Code__</vt:lpstr>
      <vt:lpstr>SOCCodes</vt:lpstr>
      <vt:lpstr>SOCReturn</vt:lpstr>
      <vt:lpstr>Status</vt:lpstr>
      <vt:lpstr>Step_1</vt:lpstr>
      <vt:lpstr>Step_2</vt:lpstr>
      <vt:lpstr>Submitter_Information</vt:lpstr>
      <vt:lpstr>Title</vt:lpstr>
      <vt:lpstr>Type_Submitter</vt:lpstr>
      <vt:lpstr>Yes_No</vt:lpstr>
    </vt:vector>
  </TitlesOfParts>
  <Manager/>
  <Company>Florida Department of Education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Postsecondary Industry Certification Funding List Recommendation Form</dc:title>
  <dc:subject>Postsecondary Industry Certification Funding List Recommendation Form</dc:subject>
  <dc:creator>Division of Career and Adult Education</dc:creator>
  <cp:keywords>postsecondary, industry certification, funding list</cp:keywords>
  <dc:description/>
  <cp:lastModifiedBy>Wheeler, Kathryn F.</cp:lastModifiedBy>
  <cp:revision/>
  <dcterms:created xsi:type="dcterms:W3CDTF">2010-06-15T16:33:09Z</dcterms:created>
  <dcterms:modified xsi:type="dcterms:W3CDTF">2021-05-06T20:03:13Z</dcterms:modified>
  <cp:category/>
  <cp:contentStatus/>
</cp:coreProperties>
</file>