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18-2019\2018-19 AFR Summaries\"/>
    </mc:Choice>
  </mc:AlternateContent>
  <bookViews>
    <workbookView xWindow="120" yWindow="30" windowWidth="20730" windowHeight="11760" tabRatio="910"/>
  </bookViews>
  <sheets>
    <sheet name="FCS" sheetId="2" r:id="rId1"/>
    <sheet name="EASTERNFL" sheetId="3" r:id="rId2"/>
    <sheet name="BROWARD" sheetId="1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29" r:id="rId13"/>
    <sheet name="LAKESUMTER" sheetId="13" r:id="rId14"/>
    <sheet name="SCFMANATEE" sheetId="14" r:id="rId15"/>
    <sheet name="MIAMIDADE" sheetId="15" r:id="rId16"/>
    <sheet name="NORTHFL" sheetId="16" r:id="rId17"/>
    <sheet name="NORTHWESTFL" sheetId="17" r:id="rId18"/>
    <sheet name="PALMBEACH" sheetId="18" r:id="rId19"/>
    <sheet name="PASCOHERNANDO" sheetId="19" r:id="rId20"/>
    <sheet name="PENSACOLA" sheetId="20" r:id="rId21"/>
    <sheet name="POLK" sheetId="21" r:id="rId22"/>
    <sheet name="STJOHNS" sheetId="22" r:id="rId23"/>
    <sheet name="STPETE" sheetId="23" r:id="rId24"/>
    <sheet name="SANTAFE" sheetId="24" r:id="rId25"/>
    <sheet name="SEMINOLE" sheetId="25" r:id="rId26"/>
    <sheet name="SOUTHFL" sheetId="26" r:id="rId27"/>
    <sheet name="TALLAHASSEE" sheetId="27" r:id="rId28"/>
    <sheet name="VALENCIA" sheetId="28" r:id="rId29"/>
    <sheet name="FCS AGL" sheetId="34" r:id="rId30"/>
  </sheets>
  <externalReferences>
    <externalReference r:id="rId31"/>
    <externalReference r:id="rId32"/>
  </externalReferences>
  <definedNames>
    <definedName name="ARRA">[1]List!$C$1:$C$2</definedName>
    <definedName name="_xlnm.Print_Area" localSheetId="2">BROWARD!#REF!</definedName>
    <definedName name="_xlnm.Print_Area" localSheetId="3">CENTRALFL!#REF!</definedName>
    <definedName name="_xlnm.Print_Area" localSheetId="4">CHIPOLA!#REF!</definedName>
    <definedName name="_xlnm.Print_Area" localSheetId="5">DAYTONA!#REF!</definedName>
    <definedName name="_xlnm.Print_Area" localSheetId="0">FCS!$A$1:$F$23</definedName>
    <definedName name="_xlnm.Print_Area" localSheetId="29">'FCS AGL'!#REF!</definedName>
    <definedName name="_xlnm.Print_Area" localSheetId="8">FLKEYS!#REF!</definedName>
    <definedName name="_xlnm.Print_Area" localSheetId="6">FLORIDASW!#REF!</definedName>
    <definedName name="_xlnm.Print_Area" localSheetId="7">FSCJ!#REF!</definedName>
    <definedName name="_xlnm.Print_Area" localSheetId="12">GATEWAY!#REF!</definedName>
    <definedName name="_xlnm.Print_Area" localSheetId="9">GULFCOAST!#REF!</definedName>
    <definedName name="_xlnm.Print_Area" localSheetId="10">HILLSBOROUGH!#REF!</definedName>
    <definedName name="_xlnm.Print_Area" localSheetId="11">INDIANRIVER!#REF!</definedName>
    <definedName name="_xlnm.Print_Area" localSheetId="13">LAKESUMTER!#REF!</definedName>
    <definedName name="_xlnm.Print_Area" localSheetId="15">MIAMIDADE!#REF!</definedName>
    <definedName name="_xlnm.Print_Area" localSheetId="16">NORTHFL!#REF!</definedName>
    <definedName name="_xlnm.Print_Area" localSheetId="17">NORTHWESTFL!#REF!</definedName>
    <definedName name="_xlnm.Print_Area" localSheetId="18">PALMBEACH!#REF!</definedName>
    <definedName name="_xlnm.Print_Area" localSheetId="19">PASCOHERNANDO!#REF!</definedName>
    <definedName name="_xlnm.Print_Area" localSheetId="20">PENSACOLA!#REF!</definedName>
    <definedName name="_xlnm.Print_Area" localSheetId="21">POLK!#REF!</definedName>
    <definedName name="_xlnm.Print_Area" localSheetId="24">SANTAFE!#REF!</definedName>
    <definedName name="_xlnm.Print_Area" localSheetId="14">SCFMANATEE!#REF!</definedName>
    <definedName name="_xlnm.Print_Area" localSheetId="25">SEMINOLE!#REF!</definedName>
    <definedName name="_xlnm.Print_Area" localSheetId="26">SOUTHFL!#REF!</definedName>
    <definedName name="_xlnm.Print_Area" localSheetId="22">STJOHNS!#REF!</definedName>
    <definedName name="_xlnm.Print_Area" localSheetId="23">STPETE!#REF!</definedName>
    <definedName name="_xlnm.Print_Area" localSheetId="27">TALLAHASSEE!$A$1:$G$25</definedName>
    <definedName name="_xlnm.Print_Area" localSheetId="28">VALENCIA!#REF!</definedName>
    <definedName name="_xlnm.Print_Area">#REF!</definedName>
    <definedName name="_xlnm.Print_Titles" localSheetId="29">'FCS AGL'!#REF!</definedName>
    <definedName name="RD">[2]List!$A$1:$A$2</definedName>
    <definedName name="rint" localSheetId="3">#REF!</definedName>
    <definedName name="rint" localSheetId="4">#REF!</definedName>
    <definedName name="rint" localSheetId="5">#REF!</definedName>
    <definedName name="rint" localSheetId="1">#REF!</definedName>
    <definedName name="rint" localSheetId="0">#REF!</definedName>
    <definedName name="rint" localSheetId="29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3">#REF!</definedName>
    <definedName name="YesOrNo" localSheetId="4">#REF!</definedName>
    <definedName name="YesOrNo" localSheetId="5">#REF!</definedName>
    <definedName name="YesOrNo" localSheetId="1">#REF!</definedName>
    <definedName name="YesOrNo" localSheetId="0">#REF!</definedName>
    <definedName name="YesOrNo" localSheetId="29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D23" i="2" l="1"/>
  <c r="C23" i="2"/>
  <c r="B23" i="2"/>
  <c r="B11" i="2" l="1"/>
  <c r="C11" i="2"/>
  <c r="D11" i="2"/>
  <c r="B12" i="2"/>
  <c r="C12" i="2"/>
  <c r="D12" i="2"/>
  <c r="B13" i="2"/>
  <c r="C13" i="2"/>
  <c r="D13" i="2"/>
  <c r="B14" i="2"/>
  <c r="C14" i="2"/>
  <c r="D14" i="2"/>
  <c r="B15" i="2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D10" i="2"/>
  <c r="C10" i="2"/>
  <c r="B10" i="2"/>
  <c r="F22" i="1" l="1"/>
  <c r="F20" i="1"/>
  <c r="F19" i="1"/>
  <c r="F18" i="1"/>
  <c r="F17" i="1"/>
  <c r="F16" i="1"/>
  <c r="F15" i="1"/>
  <c r="F14" i="1"/>
  <c r="F13" i="1"/>
  <c r="F12" i="1"/>
  <c r="F11" i="1"/>
  <c r="F10" i="1"/>
  <c r="E22" i="1"/>
  <c r="E20" i="1"/>
  <c r="E19" i="1"/>
  <c r="E18" i="1"/>
  <c r="E17" i="1"/>
  <c r="E16" i="1"/>
  <c r="E14" i="1"/>
  <c r="E12" i="1"/>
  <c r="E10" i="1"/>
  <c r="F22" i="4"/>
  <c r="F11" i="4"/>
  <c r="F12" i="4"/>
  <c r="F13" i="4"/>
  <c r="F14" i="4"/>
  <c r="F15" i="4"/>
  <c r="F16" i="4"/>
  <c r="F17" i="4"/>
  <c r="F18" i="4"/>
  <c r="F19" i="4"/>
  <c r="F20" i="4"/>
  <c r="F10" i="4"/>
  <c r="E22" i="4"/>
  <c r="E11" i="4"/>
  <c r="E12" i="4"/>
  <c r="E13" i="4"/>
  <c r="E14" i="4"/>
  <c r="E15" i="4"/>
  <c r="E16" i="4"/>
  <c r="E17" i="4"/>
  <c r="E18" i="4"/>
  <c r="E19" i="4"/>
  <c r="E20" i="4"/>
  <c r="E10" i="4"/>
  <c r="F22" i="9" l="1"/>
  <c r="F18" i="9"/>
  <c r="F17" i="9"/>
  <c r="F16" i="9"/>
  <c r="F15" i="9"/>
  <c r="F14" i="9"/>
  <c r="F10" i="9"/>
  <c r="E21" i="9"/>
  <c r="E22" i="9"/>
  <c r="E11" i="9"/>
  <c r="E12" i="9"/>
  <c r="E13" i="9"/>
  <c r="E14" i="9"/>
  <c r="E15" i="9"/>
  <c r="E16" i="9"/>
  <c r="E17" i="9"/>
  <c r="E18" i="9"/>
  <c r="E19" i="9"/>
  <c r="E20" i="9"/>
  <c r="E10" i="9"/>
  <c r="F11" i="10"/>
  <c r="F12" i="10"/>
  <c r="F13" i="10"/>
  <c r="F14" i="10"/>
  <c r="F15" i="10"/>
  <c r="F16" i="10"/>
  <c r="F17" i="10"/>
  <c r="F18" i="10"/>
  <c r="F19" i="10"/>
  <c r="F20" i="10"/>
  <c r="F10" i="10"/>
  <c r="E21" i="10"/>
  <c r="E22" i="10"/>
  <c r="E11" i="10"/>
  <c r="E12" i="10"/>
  <c r="E13" i="10"/>
  <c r="E14" i="10"/>
  <c r="E15" i="10"/>
  <c r="E16" i="10"/>
  <c r="E17" i="10"/>
  <c r="E18" i="10"/>
  <c r="E19" i="10"/>
  <c r="E20" i="10"/>
  <c r="E10" i="10"/>
  <c r="F22" i="11" l="1"/>
  <c r="F20" i="11"/>
  <c r="F19" i="11"/>
  <c r="F18" i="11"/>
  <c r="F17" i="11"/>
  <c r="F16" i="11"/>
  <c r="F15" i="11"/>
  <c r="F14" i="11"/>
  <c r="F13" i="11"/>
  <c r="F12" i="11"/>
  <c r="F11" i="11"/>
  <c r="F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10" i="11"/>
  <c r="E22" i="12"/>
  <c r="F11" i="12" s="1"/>
  <c r="E11" i="12"/>
  <c r="E12" i="12"/>
  <c r="E13" i="12"/>
  <c r="E14" i="12"/>
  <c r="E15" i="12"/>
  <c r="E16" i="12"/>
  <c r="E17" i="12"/>
  <c r="E18" i="12"/>
  <c r="E19" i="12"/>
  <c r="E20" i="12"/>
  <c r="E10" i="12"/>
  <c r="F22" i="29"/>
  <c r="F11" i="29"/>
  <c r="F12" i="29"/>
  <c r="F13" i="29"/>
  <c r="F14" i="29"/>
  <c r="F15" i="29"/>
  <c r="F16" i="29"/>
  <c r="F17" i="29"/>
  <c r="F18" i="29"/>
  <c r="F19" i="29"/>
  <c r="F20" i="29"/>
  <c r="F10" i="29"/>
  <c r="E22" i="29"/>
  <c r="E11" i="29"/>
  <c r="E12" i="29"/>
  <c r="E13" i="29"/>
  <c r="E14" i="29"/>
  <c r="E15" i="29"/>
  <c r="E16" i="29"/>
  <c r="E17" i="29"/>
  <c r="E18" i="29"/>
  <c r="E19" i="29"/>
  <c r="E20" i="29"/>
  <c r="E10" i="29"/>
  <c r="F13" i="12" l="1"/>
  <c r="F16" i="12"/>
  <c r="F10" i="12"/>
  <c r="F15" i="12"/>
  <c r="F18" i="12"/>
  <c r="F20" i="12"/>
  <c r="F14" i="12"/>
  <c r="F19" i="12"/>
  <c r="F12" i="12"/>
  <c r="F17" i="12"/>
  <c r="F22" i="12" l="1"/>
  <c r="F22" i="14" l="1"/>
  <c r="E22" i="14"/>
  <c r="F11" i="14" s="1"/>
  <c r="E11" i="14"/>
  <c r="E12" i="14"/>
  <c r="E13" i="14"/>
  <c r="F13" i="14"/>
  <c r="E14" i="14"/>
  <c r="E15" i="14"/>
  <c r="E16" i="14"/>
  <c r="E17" i="14"/>
  <c r="E18" i="14"/>
  <c r="E19" i="14"/>
  <c r="E20" i="14"/>
  <c r="E10" i="14"/>
  <c r="F22" i="15"/>
  <c r="E22" i="15"/>
  <c r="F15" i="15" s="1"/>
  <c r="E11" i="15"/>
  <c r="E12" i="15"/>
  <c r="E13" i="15"/>
  <c r="E14" i="15"/>
  <c r="E15" i="15"/>
  <c r="E16" i="15"/>
  <c r="E17" i="15"/>
  <c r="E18" i="15"/>
  <c r="E19" i="15"/>
  <c r="E20" i="15"/>
  <c r="E10" i="15"/>
  <c r="F22" i="16"/>
  <c r="F11" i="16"/>
  <c r="F12" i="16"/>
  <c r="F13" i="16"/>
  <c r="F14" i="16"/>
  <c r="F15" i="16"/>
  <c r="F16" i="16"/>
  <c r="F17" i="16"/>
  <c r="F18" i="16"/>
  <c r="F19" i="16"/>
  <c r="F20" i="16"/>
  <c r="F10" i="16"/>
  <c r="E22" i="16"/>
  <c r="E11" i="16"/>
  <c r="E12" i="16"/>
  <c r="E13" i="16"/>
  <c r="E14" i="16"/>
  <c r="E15" i="16"/>
  <c r="E16" i="16"/>
  <c r="E17" i="16"/>
  <c r="E18" i="16"/>
  <c r="E19" i="16"/>
  <c r="E20" i="16"/>
  <c r="E10" i="16"/>
  <c r="F22" i="17"/>
  <c r="F11" i="17"/>
  <c r="F12" i="17"/>
  <c r="F13" i="17"/>
  <c r="F14" i="17"/>
  <c r="F15" i="17"/>
  <c r="F16" i="17"/>
  <c r="F17" i="17"/>
  <c r="F18" i="17"/>
  <c r="F19" i="17"/>
  <c r="F20" i="17"/>
  <c r="F10" i="17"/>
  <c r="E22" i="17"/>
  <c r="E11" i="17"/>
  <c r="E12" i="17"/>
  <c r="E13" i="17"/>
  <c r="E14" i="17"/>
  <c r="E15" i="17"/>
  <c r="E16" i="17"/>
  <c r="E17" i="17"/>
  <c r="E18" i="17"/>
  <c r="E19" i="17"/>
  <c r="E20" i="17"/>
  <c r="E10" i="17"/>
  <c r="E22" i="18"/>
  <c r="E11" i="18"/>
  <c r="F11" i="18" s="1"/>
  <c r="E12" i="18"/>
  <c r="F12" i="18" s="1"/>
  <c r="E13" i="18"/>
  <c r="F13" i="18" s="1"/>
  <c r="E14" i="18"/>
  <c r="F14" i="18" s="1"/>
  <c r="E15" i="18"/>
  <c r="F15" i="18" s="1"/>
  <c r="E16" i="18"/>
  <c r="F16" i="18" s="1"/>
  <c r="E17" i="18"/>
  <c r="F17" i="18" s="1"/>
  <c r="E18" i="18"/>
  <c r="F18" i="18" s="1"/>
  <c r="E19" i="18"/>
  <c r="F19" i="18" s="1"/>
  <c r="E20" i="18"/>
  <c r="F20" i="18" s="1"/>
  <c r="E10" i="18"/>
  <c r="F10" i="18" s="1"/>
  <c r="F22" i="19"/>
  <c r="F11" i="19"/>
  <c r="F12" i="19"/>
  <c r="F13" i="19"/>
  <c r="F14" i="19"/>
  <c r="F15" i="19"/>
  <c r="F16" i="19"/>
  <c r="F17" i="19"/>
  <c r="F18" i="19"/>
  <c r="F19" i="19"/>
  <c r="F20" i="19"/>
  <c r="F10" i="19"/>
  <c r="E22" i="19"/>
  <c r="E11" i="19"/>
  <c r="E12" i="19"/>
  <c r="E13" i="19"/>
  <c r="E14" i="19"/>
  <c r="E15" i="19"/>
  <c r="E16" i="19"/>
  <c r="E17" i="19"/>
  <c r="E18" i="19"/>
  <c r="E19" i="19"/>
  <c r="E20" i="19"/>
  <c r="E10" i="19"/>
  <c r="F22" i="20"/>
  <c r="F11" i="20"/>
  <c r="F12" i="20"/>
  <c r="F13" i="20"/>
  <c r="F14" i="20"/>
  <c r="F15" i="20"/>
  <c r="F16" i="20"/>
  <c r="F17" i="20"/>
  <c r="F18" i="20"/>
  <c r="F19" i="20"/>
  <c r="F20" i="20"/>
  <c r="F10" i="20"/>
  <c r="E22" i="20"/>
  <c r="E11" i="20"/>
  <c r="E12" i="20"/>
  <c r="E13" i="20"/>
  <c r="E14" i="20"/>
  <c r="E15" i="20"/>
  <c r="E16" i="20"/>
  <c r="E17" i="20"/>
  <c r="E18" i="20"/>
  <c r="E19" i="20"/>
  <c r="E20" i="20"/>
  <c r="E10" i="20"/>
  <c r="F22" i="21"/>
  <c r="F11" i="21"/>
  <c r="F12" i="21"/>
  <c r="F13" i="21"/>
  <c r="F14" i="21"/>
  <c r="F15" i="21"/>
  <c r="F16" i="21"/>
  <c r="F17" i="21"/>
  <c r="F18" i="21"/>
  <c r="F19" i="21"/>
  <c r="F20" i="21"/>
  <c r="F10" i="21"/>
  <c r="E22" i="21"/>
  <c r="E11" i="21"/>
  <c r="E12" i="21"/>
  <c r="E13" i="21"/>
  <c r="E14" i="21"/>
  <c r="E15" i="21"/>
  <c r="E16" i="21"/>
  <c r="E17" i="21"/>
  <c r="E18" i="21"/>
  <c r="E19" i="21"/>
  <c r="E20" i="21"/>
  <c r="E10" i="21"/>
  <c r="F22" i="18" l="1"/>
  <c r="F18" i="14"/>
  <c r="F15" i="14"/>
  <c r="F12" i="14"/>
  <c r="F19" i="14"/>
  <c r="F16" i="14"/>
  <c r="F10" i="14"/>
  <c r="F20" i="14"/>
  <c r="F17" i="14"/>
  <c r="F14" i="14"/>
  <c r="F10" i="15"/>
  <c r="F17" i="15"/>
  <c r="F13" i="15"/>
  <c r="F20" i="15"/>
  <c r="F16" i="15"/>
  <c r="F18" i="15"/>
  <c r="F11" i="15"/>
  <c r="F14" i="15"/>
  <c r="F19" i="15"/>
  <c r="F12" i="15"/>
  <c r="F22" i="23" l="1"/>
  <c r="F11" i="23"/>
  <c r="F12" i="23"/>
  <c r="F13" i="23"/>
  <c r="F14" i="23"/>
  <c r="F15" i="23"/>
  <c r="F16" i="23"/>
  <c r="F17" i="23"/>
  <c r="F18" i="23"/>
  <c r="F19" i="23"/>
  <c r="F20" i="23"/>
  <c r="F10" i="23"/>
  <c r="E22" i="23"/>
  <c r="E11" i="23"/>
  <c r="E12" i="23"/>
  <c r="E13" i="23"/>
  <c r="E14" i="23"/>
  <c r="E15" i="23"/>
  <c r="E16" i="23"/>
  <c r="E17" i="23"/>
  <c r="E18" i="23"/>
  <c r="E19" i="23"/>
  <c r="E20" i="23"/>
  <c r="E10" i="23"/>
  <c r="F22" i="24"/>
  <c r="F11" i="24"/>
  <c r="F12" i="24"/>
  <c r="F13" i="24"/>
  <c r="F14" i="24"/>
  <c r="F15" i="24"/>
  <c r="F16" i="24"/>
  <c r="F17" i="24"/>
  <c r="F18" i="24"/>
  <c r="F19" i="24"/>
  <c r="F20" i="24"/>
  <c r="F10" i="24"/>
  <c r="E22" i="24"/>
  <c r="E11" i="24"/>
  <c r="E12" i="24"/>
  <c r="E13" i="24"/>
  <c r="E14" i="24"/>
  <c r="E15" i="24"/>
  <c r="E16" i="24"/>
  <c r="E17" i="24"/>
  <c r="E18" i="24"/>
  <c r="E19" i="24"/>
  <c r="E20" i="24"/>
  <c r="E10" i="24"/>
  <c r="F22" i="25"/>
  <c r="F11" i="25"/>
  <c r="F12" i="25"/>
  <c r="F13" i="25"/>
  <c r="F14" i="25"/>
  <c r="F15" i="25"/>
  <c r="F16" i="25"/>
  <c r="F17" i="25"/>
  <c r="F18" i="25"/>
  <c r="F19" i="25"/>
  <c r="F20" i="25"/>
  <c r="F10" i="25"/>
  <c r="F22" i="26"/>
  <c r="F11" i="26"/>
  <c r="F12" i="26"/>
  <c r="F13" i="26"/>
  <c r="F14" i="26"/>
  <c r="F15" i="26"/>
  <c r="F16" i="26"/>
  <c r="F17" i="26"/>
  <c r="F18" i="26"/>
  <c r="F19" i="26"/>
  <c r="F20" i="26"/>
  <c r="F10" i="26"/>
  <c r="F15" i="27"/>
  <c r="F22" i="28"/>
  <c r="F11" i="28"/>
  <c r="F12" i="28"/>
  <c r="F13" i="28"/>
  <c r="F14" i="28"/>
  <c r="F15" i="28"/>
  <c r="F16" i="28"/>
  <c r="F17" i="28"/>
  <c r="F18" i="28"/>
  <c r="F19" i="28"/>
  <c r="F20" i="28"/>
  <c r="F10" i="28"/>
  <c r="E22" i="25"/>
  <c r="E11" i="25"/>
  <c r="E12" i="25"/>
  <c r="E13" i="25"/>
  <c r="E14" i="25"/>
  <c r="E15" i="25"/>
  <c r="E16" i="25"/>
  <c r="E17" i="25"/>
  <c r="E18" i="25"/>
  <c r="E19" i="25"/>
  <c r="E20" i="25"/>
  <c r="E10" i="25"/>
  <c r="E11" i="26"/>
  <c r="E12" i="26"/>
  <c r="E13" i="26"/>
  <c r="E14" i="26"/>
  <c r="E15" i="26"/>
  <c r="E16" i="26"/>
  <c r="E17" i="26"/>
  <c r="E18" i="26"/>
  <c r="E19" i="26"/>
  <c r="E20" i="26"/>
  <c r="E21" i="26"/>
  <c r="E22" i="26"/>
  <c r="E10" i="26"/>
  <c r="E11" i="27" a="1"/>
  <c r="E11" i="27" s="1"/>
  <c r="F11" i="27" s="1"/>
  <c r="E12" i="27" a="1"/>
  <c r="E12" i="27" s="1"/>
  <c r="F12" i="27" s="1"/>
  <c r="E13" i="27" a="1"/>
  <c r="E13" i="27"/>
  <c r="F13" i="27" s="1"/>
  <c r="E14" i="27" a="1"/>
  <c r="E14" i="27" s="1"/>
  <c r="F14" i="27" s="1"/>
  <c r="E15" i="27" a="1"/>
  <c r="E15" i="27" s="1"/>
  <c r="E16" i="27" a="1"/>
  <c r="E16" i="27"/>
  <c r="F16" i="27" s="1"/>
  <c r="E17" i="27" a="1"/>
  <c r="E17" i="27" s="1"/>
  <c r="E18" i="27" a="1"/>
  <c r="E18" i="27" s="1"/>
  <c r="E19" i="27" a="1"/>
  <c r="E19" i="27"/>
  <c r="F19" i="27" s="1"/>
  <c r="E20" i="27" a="1"/>
  <c r="E20" i="27" s="1"/>
  <c r="F20" i="27" s="1"/>
  <c r="E21" i="27" a="1"/>
  <c r="E21" i="27" s="1"/>
  <c r="E22" i="27" a="1"/>
  <c r="E22" i="27"/>
  <c r="F17" i="27" s="1"/>
  <c r="E21" i="28"/>
  <c r="E22" i="28"/>
  <c r="E11" i="28"/>
  <c r="E12" i="28"/>
  <c r="E13" i="28"/>
  <c r="E14" i="28"/>
  <c r="E15" i="28"/>
  <c r="E16" i="28"/>
  <c r="E17" i="28"/>
  <c r="E18" i="28"/>
  <c r="E19" i="28"/>
  <c r="E20" i="28"/>
  <c r="E10" i="28"/>
  <c r="F18" i="27" l="1"/>
  <c r="C22" i="1" a="1"/>
  <c r="C22" i="1" s="1"/>
  <c r="D22" i="1" a="1"/>
  <c r="D22" i="1" s="1"/>
  <c r="B22" i="1" a="1"/>
  <c r="B22" i="1" s="1"/>
  <c r="D18" i="1"/>
  <c r="C18" i="1"/>
  <c r="C17" i="1"/>
  <c r="B17" i="1"/>
  <c r="C16" i="1"/>
  <c r="B16" i="1"/>
  <c r="C14" i="1"/>
  <c r="B14" i="1"/>
  <c r="E10" i="27" l="1" a="1"/>
  <c r="E10" i="27" s="1"/>
  <c r="F10" i="27" s="1"/>
  <c r="F22" i="27" s="1"/>
  <c r="D22" i="2" l="1" a="1"/>
  <c r="D22" i="2" s="1"/>
  <c r="C22" i="2" a="1"/>
  <c r="C22" i="2" s="1"/>
  <c r="B22" i="2" a="1"/>
  <c r="B22" i="2" s="1"/>
  <c r="E20" i="2" a="1"/>
  <c r="E20" i="2" s="1"/>
  <c r="E19" i="2" a="1"/>
  <c r="E19" i="2" s="1"/>
  <c r="E18" i="2" a="1"/>
  <c r="E18" i="2" s="1"/>
  <c r="E17" i="2" a="1"/>
  <c r="E17" i="2" s="1"/>
  <c r="E16" i="2" a="1"/>
  <c r="E16" i="2" s="1"/>
  <c r="E15" i="2" a="1"/>
  <c r="E15" i="2" s="1"/>
  <c r="E14" i="2" a="1"/>
  <c r="E14" i="2" s="1"/>
  <c r="E12" i="2" a="1"/>
  <c r="E12" i="2" s="1"/>
  <c r="E11" i="2" a="1"/>
  <c r="E11" i="2" s="1"/>
  <c r="E10" i="2" a="1"/>
  <c r="E10" i="2" s="1"/>
  <c r="E22" i="2" l="1" a="1"/>
  <c r="E22" i="2" s="1"/>
  <c r="F18" i="2" s="1"/>
  <c r="F11" i="2" l="1"/>
  <c r="F14" i="2"/>
  <c r="F15" i="2"/>
  <c r="F10" i="2"/>
  <c r="F12" i="2"/>
  <c r="F20" i="2"/>
  <c r="F19" i="2"/>
  <c r="F17" i="2"/>
  <c r="F16" i="2"/>
  <c r="F22" i="2" l="1"/>
</calcChain>
</file>

<file path=xl/comments1.xml><?xml version="1.0" encoding="utf-8"?>
<comments xmlns="http://schemas.openxmlformats.org/spreadsheetml/2006/main">
  <authors>
    <author>Dickens, Jamaal</author>
    <author>roger.strickland</author>
    <author>Rose, Tracy</author>
    <author>claire.cotton-watkins</author>
    <author>Anita</author>
  </authors>
  <commentList>
    <comment ref="N4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Appropriate Adjustments (if needed) can be found in Section 14 of the Accounting Manual.</t>
        </r>
      </text>
    </comment>
    <comment ref="Q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30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Wording changed from "Deposits Receivable - Other" to "Current"</t>
        </r>
      </text>
    </comment>
    <comment ref="Q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31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Wording changed from "Deposits Receivable - Energy Consortium" to "Non-Current"</t>
        </r>
      </text>
    </comment>
    <comment ref="Q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34" authorId="2" shapeId="0">
      <text>
        <r>
          <rPr>
            <b/>
            <sz val="9"/>
            <color indexed="81"/>
            <rFont val="Tahoma"/>
            <family val="2"/>
          </rPr>
          <t>Rose, Tracy:</t>
        </r>
        <r>
          <rPr>
            <sz val="9"/>
            <color indexed="81"/>
            <rFont val="Tahoma"/>
            <family val="2"/>
          </rPr>
          <t xml:space="preserve">
Wording changed from "SBA Debt Service" to "Current restricted"</t>
        </r>
      </text>
    </comment>
    <comment ref="Q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36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Wording changed from "Investments - Non-current SBA Fund B"</t>
        </r>
      </text>
    </comment>
    <comment ref="Q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1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2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3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4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5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6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7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95" authorId="2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Wording changed from "Deposits Held In Custody for Others". Also split into current and non-current</t>
        </r>
      </text>
    </comment>
    <comment ref="Q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0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1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2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3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4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5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6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147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1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1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2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36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37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38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39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B350" authorId="4" shapeId="0">
      <text>
        <r>
          <rPr>
            <b/>
            <sz val="9"/>
            <color indexed="81"/>
            <rFont val="Tahoma"/>
            <family val="2"/>
          </rPr>
          <t>College Reporting:</t>
        </r>
        <r>
          <rPr>
            <sz val="9"/>
            <color indexed="81"/>
            <rFont val="Tahoma"/>
            <family val="2"/>
          </rPr>
          <t xml:space="preserve">
Losses Should be entered as a negative number</t>
        </r>
      </text>
    </comment>
    <comment ref="Q3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8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59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0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1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2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3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4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5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6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7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8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69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70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371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3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3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6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7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48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7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8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89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8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90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9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91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9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92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9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93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9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94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9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95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9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96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9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97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9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98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9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499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49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N500" authorId="3" shapeId="0">
      <text>
        <r>
          <rPr>
            <sz val="8"/>
            <color indexed="81"/>
            <rFont val="Tahoma"/>
            <family val="2"/>
          </rPr>
          <t>As a convenience, formula entered to automatically adjust balance to $0.  Cell is unlocked.</t>
        </r>
      </text>
    </comment>
    <comment ref="Q50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0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1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2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3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4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3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4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5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6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7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8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59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60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Q561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  <comment ref="E562" authorId="1" shapeId="0">
      <text>
        <r>
          <rPr>
            <b/>
            <sz val="10"/>
            <color indexed="81"/>
            <rFont val="Tahoma"/>
            <family val="2"/>
          </rPr>
          <t>This area is unlocked to use as a quick-check work area.</t>
        </r>
      </text>
    </comment>
  </commentList>
</comments>
</file>

<file path=xl/sharedStrings.xml><?xml version="1.0" encoding="utf-8"?>
<sst xmlns="http://schemas.openxmlformats.org/spreadsheetml/2006/main" count="2314" uniqueCount="1415">
  <si>
    <t>Summary of Expenditures by Function</t>
  </si>
  <si>
    <t>Current Fund - Unrestricted (Fund 1)</t>
  </si>
  <si>
    <t>Version:</t>
  </si>
  <si>
    <t>Personnel</t>
  </si>
  <si>
    <t>Current Expense</t>
  </si>
  <si>
    <t>Capital Outlay</t>
  </si>
  <si>
    <t>%</t>
  </si>
  <si>
    <t>FUNCTION</t>
  </si>
  <si>
    <t>(GLC  50000s)</t>
  </si>
  <si>
    <t>(GLC  60000s)</t>
  </si>
  <si>
    <t>(GLC  70000s)</t>
  </si>
  <si>
    <t>Total</t>
  </si>
  <si>
    <t>Of Total</t>
  </si>
  <si>
    <t>Unlocked Work Area</t>
  </si>
  <si>
    <t>Instruction</t>
  </si>
  <si>
    <t>Research</t>
  </si>
  <si>
    <t>Public Service</t>
  </si>
  <si>
    <t>Academic Support</t>
  </si>
  <si>
    <t>Academic Support-Other</t>
  </si>
  <si>
    <t>Staff/Program Development</t>
  </si>
  <si>
    <t>Student Support</t>
  </si>
  <si>
    <t>Institutional Support</t>
  </si>
  <si>
    <t>Plant Operation &amp; Maintenance</t>
  </si>
  <si>
    <t>Student Aid</t>
  </si>
  <si>
    <t>Transfers, Contingencies, Etc.</t>
  </si>
  <si>
    <t>Check: Accounts by GL Total (Fund 1)</t>
  </si>
  <si>
    <t>Unlocked Work Area:</t>
  </si>
  <si>
    <t>FLORIDA COLLEGE SYSTEM</t>
  </si>
  <si>
    <t>Instructions Regarding Conditional Formatting in Data Entry Cells</t>
  </si>
  <si>
    <t>SEE INSTRUCTIONS IN COLUMN Q BEFORE ENTERING DATA</t>
  </si>
  <si>
    <t>NOTE: AS AN ANALYTICAL TOOL FOR AFR PREPARERS, cells are formatted to change color (to pink with red text) if any of the following conditions occur:</t>
  </si>
  <si>
    <t>GL Code</t>
  </si>
  <si>
    <t>(1) Current Funds - Unrestricted</t>
  </si>
  <si>
    <t>(2) Current Funds - Restricted</t>
  </si>
  <si>
    <t>(3) Auxiliary Funds</t>
  </si>
  <si>
    <t>(4) Loan &amp; Endowment Funds</t>
  </si>
  <si>
    <t>(5) Scholarship Funds</t>
  </si>
  <si>
    <t>(6) Agency Funds</t>
  </si>
  <si>
    <t>(7) Unexpended Plant Funds</t>
  </si>
  <si>
    <t>(8) Debt Service Funds</t>
  </si>
  <si>
    <t>(9) Invested in Plant Funds</t>
  </si>
  <si>
    <t>Total All Funds</t>
  </si>
  <si>
    <t>GASB AJEs (Describe in NOTES)</t>
  </si>
  <si>
    <t>ADJUSTED Total All Funds</t>
  </si>
  <si>
    <t>NOTES</t>
  </si>
  <si>
    <t>1)  A balance has been entered for a GL account in a fund type that does not typically occur in most colleges, e.g., a capital asset in Fund 1 through Fund 8.</t>
  </si>
  <si>
    <t>ASSETS</t>
  </si>
  <si>
    <t>A010</t>
  </si>
  <si>
    <t>Cash In Depository</t>
  </si>
  <si>
    <t>10100</t>
  </si>
  <si>
    <t>A015</t>
  </si>
  <si>
    <t>Investments - Cash Equivalent (Other)</t>
  </si>
  <si>
    <t>10200</t>
  </si>
  <si>
    <t>2)  An AJE has been entered in a GL account that is not typically included in year-end GASB AJEs, e.g., adjustments to cash and cash equivalents.</t>
  </si>
  <si>
    <r>
      <t>Investments - Cash Equivalent</t>
    </r>
    <r>
      <rPr>
        <b/>
        <sz val="9"/>
        <color rgb="FFFF0000"/>
        <rFont val="Arial"/>
        <family val="2"/>
      </rPr>
      <t xml:space="preserve"> (SBA)</t>
    </r>
  </si>
  <si>
    <t>10210</t>
  </si>
  <si>
    <r>
      <t xml:space="preserve">Investments - Cash Equivalent </t>
    </r>
    <r>
      <rPr>
        <b/>
        <sz val="9"/>
        <color rgb="FFFF0000"/>
        <rFont val="Arial"/>
        <family val="2"/>
      </rPr>
      <t>(SPIA)</t>
    </r>
  </si>
  <si>
    <t>10220</t>
  </si>
  <si>
    <t>A020</t>
  </si>
  <si>
    <t>Returned Checks</t>
  </si>
  <si>
    <t>12000</t>
  </si>
  <si>
    <t>3)  A GL account carries an adjusted balance that does not typically occur in entity-wide financial reporting, e.g., transfers and interdepartmental sales.</t>
  </si>
  <si>
    <t>A030</t>
  </si>
  <si>
    <t>Cash on Hand</t>
  </si>
  <si>
    <t>12100</t>
  </si>
  <si>
    <t>A040</t>
  </si>
  <si>
    <t>Petty Cash</t>
  </si>
  <si>
    <t>12200</t>
  </si>
  <si>
    <t>A050</t>
  </si>
  <si>
    <t>Change Fund</t>
  </si>
  <si>
    <t>12300</t>
  </si>
  <si>
    <r>
      <t xml:space="preserve">If a material balance is highlighted in pink and is appropriately recorded due to unique circumstances at your college, </t>
    </r>
    <r>
      <rPr>
        <b/>
        <u/>
        <sz val="9"/>
        <color rgb="FF002060"/>
        <rFont val="Arial"/>
        <family val="2"/>
      </rPr>
      <t>use the notes column to provide a brief explanation.</t>
    </r>
  </si>
  <si>
    <t>A060</t>
  </si>
  <si>
    <t>Cash for Replacement of Fixed Assets</t>
  </si>
  <si>
    <t>12400</t>
  </si>
  <si>
    <t>A070</t>
  </si>
  <si>
    <t>Postage Stamps</t>
  </si>
  <si>
    <t>12800</t>
  </si>
  <si>
    <t>A080</t>
  </si>
  <si>
    <t>Accounts  Receivable (non Govt.)</t>
  </si>
  <si>
    <t>13000</t>
  </si>
  <si>
    <r>
      <rPr>
        <b/>
        <i/>
        <u/>
        <sz val="9"/>
        <color rgb="FF002060"/>
        <rFont val="Arial"/>
        <family val="2"/>
      </rPr>
      <t>DO NOT</t>
    </r>
    <r>
      <rPr>
        <sz val="9"/>
        <color rgb="FF002060"/>
        <rFont val="Arial"/>
        <family val="2"/>
      </rPr>
      <t xml:space="preserve"> alter correct balances because of highlighting</t>
    </r>
    <r>
      <rPr>
        <sz val="9"/>
        <rFont val="Arial"/>
        <family val="2"/>
      </rPr>
      <t xml:space="preserve">, contact the College Budget Office at (850) 245-9140 or </t>
    </r>
    <r>
      <rPr>
        <u/>
        <sz val="9"/>
        <color rgb="FF0070C0"/>
        <rFont val="Arial"/>
        <family val="2"/>
      </rPr>
      <t>Jamaal.Dickens@fldoe.org</t>
    </r>
    <r>
      <rPr>
        <sz val="9"/>
        <rFont val="Arial"/>
        <family val="2"/>
      </rPr>
      <t xml:space="preserve"> if you have any questions. </t>
    </r>
  </si>
  <si>
    <t>A090</t>
  </si>
  <si>
    <t>Account Receivable - Student</t>
  </si>
  <si>
    <t>13100</t>
  </si>
  <si>
    <t>A100</t>
  </si>
  <si>
    <t>Account  Receivable - Other</t>
  </si>
  <si>
    <t>13200</t>
  </si>
  <si>
    <t>Accounts Receivable - Allowance for Doubtful Accounts</t>
  </si>
  <si>
    <t>13300</t>
  </si>
  <si>
    <t>A110</t>
  </si>
  <si>
    <t>Accrued Interest Receivable</t>
  </si>
  <si>
    <t>13800</t>
  </si>
  <si>
    <t>A120</t>
  </si>
  <si>
    <t>Notes Receivable - Current</t>
  </si>
  <si>
    <t>14010</t>
  </si>
  <si>
    <t>A125</t>
  </si>
  <si>
    <t>Notes Receivable - Non-current</t>
  </si>
  <si>
    <t>14020</t>
  </si>
  <si>
    <t>A150</t>
  </si>
  <si>
    <t>Loan Principal Collected</t>
  </si>
  <si>
    <t>14100</t>
  </si>
  <si>
    <t>Notes Receivable - Allowance for Doubtful Accounts</t>
  </si>
  <si>
    <t>14300</t>
  </si>
  <si>
    <t>A160</t>
  </si>
  <si>
    <t>Prepaid Expenses</t>
  </si>
  <si>
    <t>14500</t>
  </si>
  <si>
    <t>Prepaid Expenses - Non Current</t>
  </si>
  <si>
    <t>14510</t>
  </si>
  <si>
    <t>A170</t>
  </si>
  <si>
    <t>Other Assets</t>
  </si>
  <si>
    <t>14600</t>
  </si>
  <si>
    <t>A180</t>
  </si>
  <si>
    <t>Deposits Receivable - Current</t>
  </si>
  <si>
    <t>15000</t>
  </si>
  <si>
    <t>A190</t>
  </si>
  <si>
    <t>Deposits Receivable - Non Current</t>
  </si>
  <si>
    <t>15100</t>
  </si>
  <si>
    <t>A210</t>
  </si>
  <si>
    <t>Deposits Receivable - Bond Trustee</t>
  </si>
  <si>
    <t>15300</t>
  </si>
  <si>
    <t>A220</t>
  </si>
  <si>
    <t>Investments - Current</t>
  </si>
  <si>
    <t>16100</t>
  </si>
  <si>
    <t>A230</t>
  </si>
  <si>
    <t>16110</t>
  </si>
  <si>
    <t>Investments - Non-current</t>
  </si>
  <si>
    <t>16200</t>
  </si>
  <si>
    <t>Investments - Non-current Restricted</t>
  </si>
  <si>
    <t>16210</t>
  </si>
  <si>
    <t>A250</t>
  </si>
  <si>
    <t>Merchandise Inventory</t>
  </si>
  <si>
    <t>17000</t>
  </si>
  <si>
    <t>A260</t>
  </si>
  <si>
    <t>Due from Governmental Agencies</t>
  </si>
  <si>
    <t>17200</t>
  </si>
  <si>
    <t>A270</t>
  </si>
  <si>
    <t>Due from Component Units - Primary</t>
  </si>
  <si>
    <t>17300</t>
  </si>
  <si>
    <t>A280</t>
  </si>
  <si>
    <t>Due from Component Units - DSO</t>
  </si>
  <si>
    <t>17400</t>
  </si>
  <si>
    <t>A290</t>
  </si>
  <si>
    <t>Due from Current Funds - Unrestricted</t>
  </si>
  <si>
    <t>18100</t>
  </si>
  <si>
    <t>A300</t>
  </si>
  <si>
    <t>Due from Current Funds - Restricted</t>
  </si>
  <si>
    <t>18200</t>
  </si>
  <si>
    <t>A310</t>
  </si>
  <si>
    <t>Due from Auxiliary Funds</t>
  </si>
  <si>
    <t>18300</t>
  </si>
  <si>
    <t>A320</t>
  </si>
  <si>
    <t>Due from Loan, Endowment, Annuity &amp; Life Income Funds</t>
  </si>
  <si>
    <t>18400</t>
  </si>
  <si>
    <t>A330</t>
  </si>
  <si>
    <t>Due from Scholarship Funds</t>
  </si>
  <si>
    <t>18500</t>
  </si>
  <si>
    <t>A340</t>
  </si>
  <si>
    <t>Due from Agency Funds</t>
  </si>
  <si>
    <t>18600</t>
  </si>
  <si>
    <t>A350</t>
  </si>
  <si>
    <t>Due from Unexp. Plant &amp; Renewals/Replacement Funds</t>
  </si>
  <si>
    <t>18700</t>
  </si>
  <si>
    <t>A360</t>
  </si>
  <si>
    <t>Due from  Retirement of Indebtedness Funds</t>
  </si>
  <si>
    <t>18800</t>
  </si>
  <si>
    <t>A370</t>
  </si>
  <si>
    <t>Assets Under Capital Lease</t>
  </si>
  <si>
    <t>19000</t>
  </si>
  <si>
    <t>A375</t>
  </si>
  <si>
    <t>Capital Leases, Accumulated Amortization</t>
  </si>
  <si>
    <t>19009</t>
  </si>
  <si>
    <t>Leasehold Improvements</t>
  </si>
  <si>
    <t>19010</t>
  </si>
  <si>
    <t>Leasehold Improvements, Accumulated Amortization</t>
  </si>
  <si>
    <t>19019</t>
  </si>
  <si>
    <t>A380</t>
  </si>
  <si>
    <t>Land</t>
  </si>
  <si>
    <t>19100</t>
  </si>
  <si>
    <t>A390</t>
  </si>
  <si>
    <t>Buildings</t>
  </si>
  <si>
    <t>19200</t>
  </si>
  <si>
    <t>A395</t>
  </si>
  <si>
    <t>Buildings, Accumulated Depreciation</t>
  </si>
  <si>
    <t>19209</t>
  </si>
  <si>
    <t>A410</t>
  </si>
  <si>
    <t>Other Structures &amp; Land Improvements</t>
  </si>
  <si>
    <t>19300</t>
  </si>
  <si>
    <t>A415</t>
  </si>
  <si>
    <t>Other Structures &amp; Land Improv., Accumulated Dep. (10 yr)</t>
  </si>
  <si>
    <t>19309</t>
  </si>
  <si>
    <t>A450</t>
  </si>
  <si>
    <t>Furniture, Machinery &amp; Equipment</t>
  </si>
  <si>
    <t>19400</t>
  </si>
  <si>
    <t>A455</t>
  </si>
  <si>
    <t>Furniture, Machinery &amp; Equipment, (3 Yr. Class)</t>
  </si>
  <si>
    <t>19410</t>
  </si>
  <si>
    <t>A456</t>
  </si>
  <si>
    <t>Furn., Mach., Equip, Accumulated Dep. (3 Yr. Class)</t>
  </si>
  <si>
    <t>19419</t>
  </si>
  <si>
    <t>A460</t>
  </si>
  <si>
    <t>Furniture, Machinery &amp; Equipment, (5 Yr. Class)</t>
  </si>
  <si>
    <t>19420</t>
  </si>
  <si>
    <t>A461</t>
  </si>
  <si>
    <t>Furn., Mach., Equip, Accumulated Dep. (5 Yr. Class)</t>
  </si>
  <si>
    <t>19429</t>
  </si>
  <si>
    <t>A465</t>
  </si>
  <si>
    <t>Furniture, Machinery &amp; Equipment, (7 Yr. Class)</t>
  </si>
  <si>
    <t>19430</t>
  </si>
  <si>
    <t>A466</t>
  </si>
  <si>
    <t>Furn., Mach., Equip, Accumulated Dep. (7 Yr. Class)</t>
  </si>
  <si>
    <t>19439</t>
  </si>
  <si>
    <t>A470</t>
  </si>
  <si>
    <t>Furniture, Machinery &amp; Equipment, (10 Yr. Class)</t>
  </si>
  <si>
    <t>19440</t>
  </si>
  <si>
    <t>A471</t>
  </si>
  <si>
    <t>Furn., Mach., Equip, Accumulated Dep. (10 Yr. Class)</t>
  </si>
  <si>
    <t>19449</t>
  </si>
  <si>
    <t>A475</t>
  </si>
  <si>
    <t>Furniture, Machinery &amp; Equip. (Greater than 10 Yr. Class)</t>
  </si>
  <si>
    <t>19450</t>
  </si>
  <si>
    <t>A476</t>
  </si>
  <si>
    <t>Furn., Mach., Equip, Acc. Dep. (Greater than 10 Yr. Class)</t>
  </si>
  <si>
    <t>19459</t>
  </si>
  <si>
    <t>A480</t>
  </si>
  <si>
    <t>19500</t>
  </si>
  <si>
    <t>A485</t>
  </si>
  <si>
    <t>Other Depreciable Assets (3 Yr. Capital Asset Class)</t>
  </si>
  <si>
    <t>19510</t>
  </si>
  <si>
    <t>A486</t>
  </si>
  <si>
    <t>Other Depr. Assets, Acc. Dep. (3 Yr. Capital Asset Class)</t>
  </si>
  <si>
    <t>19519</t>
  </si>
  <si>
    <t>A487</t>
  </si>
  <si>
    <t>Other Depreciable Assets (5 Yr. Capital Asset Class)</t>
  </si>
  <si>
    <t>19520</t>
  </si>
  <si>
    <t>A488</t>
  </si>
  <si>
    <t>Other Depr. Assets, Acc. Dep. (5 Yr. Capital Asset Class)</t>
  </si>
  <si>
    <t>19529</t>
  </si>
  <si>
    <t>A489</t>
  </si>
  <si>
    <t>Other Depreciable Assets (7 Yr. Capital Asset Class)</t>
  </si>
  <si>
    <t>19530</t>
  </si>
  <si>
    <t>A490</t>
  </si>
  <si>
    <t>Other Depr. Assets, Acc. Dep. (7 Yr. Capital Asset Class)</t>
  </si>
  <si>
    <t>19539</t>
  </si>
  <si>
    <t>A491</t>
  </si>
  <si>
    <t>Other Depreciable Assets (10 Yr. Capital Asset Class)</t>
  </si>
  <si>
    <t>19540</t>
  </si>
  <si>
    <t>A492</t>
  </si>
  <si>
    <t>Other Depr. Assets, Acc. Dep. (10 Yr. Capital Asset Class)</t>
  </si>
  <si>
    <t>19549</t>
  </si>
  <si>
    <t>A493</t>
  </si>
  <si>
    <t>Other Depreciable Assets (Greater than 10 Yr. Class)</t>
  </si>
  <si>
    <t>19550</t>
  </si>
  <si>
    <t>A494</t>
  </si>
  <si>
    <t>Other Depr. Assets, Acc. Dep. (Greater than 10 Yr. Class)</t>
  </si>
  <si>
    <t>19559</t>
  </si>
  <si>
    <t>A500</t>
  </si>
  <si>
    <t>Other Assets (non-depreciable)</t>
  </si>
  <si>
    <t>19600</t>
  </si>
  <si>
    <t>Artwork/Artifacts</t>
  </si>
  <si>
    <t>19630</t>
  </si>
  <si>
    <t>A540</t>
  </si>
  <si>
    <t>Construction In Progress</t>
  </si>
  <si>
    <t>19800</t>
  </si>
  <si>
    <t>Deferred Outflows of Resources - Service Concession Arrangement</t>
  </si>
  <si>
    <t>19901</t>
  </si>
  <si>
    <t>Deferred Outflows of Resources - Accum Dec in FV of Securities</t>
  </si>
  <si>
    <t>19902</t>
  </si>
  <si>
    <t>Deferred Outflows of Resources - Pension FRS</t>
  </si>
  <si>
    <t>19908</t>
  </si>
  <si>
    <t>Deferred Outflows of Resources - Pension HIS</t>
  </si>
  <si>
    <t>19909</t>
  </si>
  <si>
    <t>TOTAL ASSETS</t>
  </si>
  <si>
    <t>LIABILITIES</t>
  </si>
  <si>
    <t>B010</t>
  </si>
  <si>
    <t>Deposits Held In Custody for Others (Current)</t>
  </si>
  <si>
    <t>21100</t>
  </si>
  <si>
    <t>Deposits Held In Custody for Others (Non Current)</t>
  </si>
  <si>
    <t>B020</t>
  </si>
  <si>
    <t>Payroll Deductions Payable</t>
  </si>
  <si>
    <t>21200</t>
  </si>
  <si>
    <t>B030</t>
  </si>
  <si>
    <t>21300</t>
  </si>
  <si>
    <t>B040</t>
  </si>
  <si>
    <t>21400</t>
  </si>
  <si>
    <t>B050</t>
  </si>
  <si>
    <t>Student Fee Refunds Payable</t>
  </si>
  <si>
    <t>22000</t>
  </si>
  <si>
    <t>B060</t>
  </si>
  <si>
    <t>Federal Income Tax Payable</t>
  </si>
  <si>
    <t>22100</t>
  </si>
  <si>
    <t>B070</t>
  </si>
  <si>
    <t>FICA Tax Payable</t>
  </si>
  <si>
    <t>22200</t>
  </si>
  <si>
    <t>B090</t>
  </si>
  <si>
    <t>Retirement Contributions Payable</t>
  </si>
  <si>
    <t>22300</t>
  </si>
  <si>
    <t>B100</t>
  </si>
  <si>
    <t>Insurance Contributions Payable</t>
  </si>
  <si>
    <t>22400</t>
  </si>
  <si>
    <t>B110</t>
  </si>
  <si>
    <t>Accounts Payable</t>
  </si>
  <si>
    <t>22500</t>
  </si>
  <si>
    <t>B120</t>
  </si>
  <si>
    <t>Salaries &amp; Wages Payable</t>
  </si>
  <si>
    <t>22600</t>
  </si>
  <si>
    <t>B130</t>
  </si>
  <si>
    <t>Compensated Leave Payable - Current</t>
  </si>
  <si>
    <t>22710</t>
  </si>
  <si>
    <t>B140</t>
  </si>
  <si>
    <t>Compensation Leave Payable - Non-current</t>
  </si>
  <si>
    <t>22720</t>
  </si>
  <si>
    <t>B142</t>
  </si>
  <si>
    <t>22740</t>
  </si>
  <si>
    <t>FRS Net Pension Liability - Current</t>
  </si>
  <si>
    <t>22750</t>
  </si>
  <si>
    <t>HIS Net Pension Liability - Current</t>
  </si>
  <si>
    <t>22751</t>
  </si>
  <si>
    <t>FRS Net Pension Liability - Non-Current</t>
  </si>
  <si>
    <t>22760</t>
  </si>
  <si>
    <t>HIS Net Pension Liability - Non-Current</t>
  </si>
  <si>
    <t>22761</t>
  </si>
  <si>
    <t>B150</t>
  </si>
  <si>
    <t>Other Payables</t>
  </si>
  <si>
    <t>22800</t>
  </si>
  <si>
    <t>Arbitrage Payable - Current</t>
  </si>
  <si>
    <t>22810</t>
  </si>
  <si>
    <t>Arbitrage Payable - Non-current</t>
  </si>
  <si>
    <t>22820</t>
  </si>
  <si>
    <t>B160</t>
  </si>
  <si>
    <t>Retainage Payable</t>
  </si>
  <si>
    <t>22900</t>
  </si>
  <si>
    <t>B170</t>
  </si>
  <si>
    <t>Sales Tax Payable</t>
  </si>
  <si>
    <t>23100</t>
  </si>
  <si>
    <t>B190</t>
  </si>
  <si>
    <t>Estimated Insurance Claims Payable</t>
  </si>
  <si>
    <t>23300</t>
  </si>
  <si>
    <t>B200</t>
  </si>
  <si>
    <t>Scholarships Payable</t>
  </si>
  <si>
    <t>23800</t>
  </si>
  <si>
    <t>B220</t>
  </si>
  <si>
    <t>Deposits Refundable</t>
  </si>
  <si>
    <t>24000</t>
  </si>
  <si>
    <t>B230</t>
  </si>
  <si>
    <t>Deposits Refundable to Energy Consortium Members</t>
  </si>
  <si>
    <t>25100</t>
  </si>
  <si>
    <t>B240</t>
  </si>
  <si>
    <t>Bonds Payable - Current</t>
  </si>
  <si>
    <t>26110</t>
  </si>
  <si>
    <t>B250</t>
  </si>
  <si>
    <t>Bonds Payable - Non-current</t>
  </si>
  <si>
    <t>26120</t>
  </si>
  <si>
    <t>B260</t>
  </si>
  <si>
    <t>Loans Payable - Current</t>
  </si>
  <si>
    <t>26210</t>
  </si>
  <si>
    <t>B270</t>
  </si>
  <si>
    <t>Loans Payable - Non-current</t>
  </si>
  <si>
    <t>26220</t>
  </si>
  <si>
    <t>B280</t>
  </si>
  <si>
    <t>Interest Payable - Current</t>
  </si>
  <si>
    <t>26310</t>
  </si>
  <si>
    <t>B290</t>
  </si>
  <si>
    <t>Interest Payable - Non Current</t>
  </si>
  <si>
    <t>26320</t>
  </si>
  <si>
    <t>B300</t>
  </si>
  <si>
    <t>Contract Purchases Payable - Current</t>
  </si>
  <si>
    <t>26410</t>
  </si>
  <si>
    <t>B310</t>
  </si>
  <si>
    <t>Contract Purchases Payable - Non Current</t>
  </si>
  <si>
    <t>26420</t>
  </si>
  <si>
    <t>B320</t>
  </si>
  <si>
    <t>Special Termination Benefit Payable - Current</t>
  </si>
  <si>
    <t>26510</t>
  </si>
  <si>
    <t>B330</t>
  </si>
  <si>
    <t>Special Termination Benefit Payable - Non Current</t>
  </si>
  <si>
    <t>26520</t>
  </si>
  <si>
    <t>B340</t>
  </si>
  <si>
    <t>Capital Lease Payable - Current</t>
  </si>
  <si>
    <t>26610</t>
  </si>
  <si>
    <t>B350</t>
  </si>
  <si>
    <t>Capital Lease Payable - Non-current</t>
  </si>
  <si>
    <t>26620</t>
  </si>
  <si>
    <t>B360</t>
  </si>
  <si>
    <t>Unearned Revenue</t>
  </si>
  <si>
    <t>27100</t>
  </si>
  <si>
    <t>B370</t>
  </si>
  <si>
    <t>Due to Government Agencies</t>
  </si>
  <si>
    <t>27200</t>
  </si>
  <si>
    <t>B380</t>
  </si>
  <si>
    <t>Due to Component Units - Primary</t>
  </si>
  <si>
    <t>27300</t>
  </si>
  <si>
    <t>B390</t>
  </si>
  <si>
    <t>Due to Component Units - DSO</t>
  </si>
  <si>
    <t>27400</t>
  </si>
  <si>
    <t>B400</t>
  </si>
  <si>
    <t>Due to Current Funds - Unrestricted</t>
  </si>
  <si>
    <t>28100</t>
  </si>
  <si>
    <t>B410</t>
  </si>
  <si>
    <t>Due to Current Funds - Restricted</t>
  </si>
  <si>
    <t>28200</t>
  </si>
  <si>
    <t>B420</t>
  </si>
  <si>
    <t>Due to Auxiliary Funds</t>
  </si>
  <si>
    <t>28300</t>
  </si>
  <si>
    <t>B430</t>
  </si>
  <si>
    <t>Due to Loan, Annuity &amp; Life Income Funds</t>
  </si>
  <si>
    <t>28400</t>
  </si>
  <si>
    <t>B440</t>
  </si>
  <si>
    <t>Due to Scholarship Funds</t>
  </si>
  <si>
    <t>28500</t>
  </si>
  <si>
    <t>B450</t>
  </si>
  <si>
    <t>Due to Agency Funds</t>
  </si>
  <si>
    <t>28600</t>
  </si>
  <si>
    <t>B460</t>
  </si>
  <si>
    <t>Due to Unexpended Plant &amp; Renewable/replacement Funds</t>
  </si>
  <si>
    <t>28700</t>
  </si>
  <si>
    <t>B470</t>
  </si>
  <si>
    <t>Due to Retirement of Indebtedness Funds</t>
  </si>
  <si>
    <t>28800</t>
  </si>
  <si>
    <t>Deferred Inflows of Resources</t>
  </si>
  <si>
    <t>29900</t>
  </si>
  <si>
    <t>Deferred Inflows of Resources - Service Concession Arrangement</t>
  </si>
  <si>
    <t>29901</t>
  </si>
  <si>
    <t>Deferred Inflows of Resources -Accum Inc in the FV of Securities</t>
  </si>
  <si>
    <t>29902</t>
  </si>
  <si>
    <t>Deferred Inflows of Resources - Pension FRS</t>
  </si>
  <si>
    <t>29908</t>
  </si>
  <si>
    <t>Deferred Inflows of Resources - Pension HIS</t>
  </si>
  <si>
    <t>29909</t>
  </si>
  <si>
    <t>TOTAL LIABILITIES</t>
  </si>
  <si>
    <t>RESERVES &amp; FUND BALANCES (Fund Balance July 1)</t>
  </si>
  <si>
    <t>C010</t>
  </si>
  <si>
    <t>Reserved for Encumbrance</t>
  </si>
  <si>
    <t>30100</t>
  </si>
  <si>
    <t>C020</t>
  </si>
  <si>
    <t>Reserved for Performance Based Incentive Funds</t>
  </si>
  <si>
    <t>30200</t>
  </si>
  <si>
    <t>C030</t>
  </si>
  <si>
    <t>Reserved for Academic Improvement Trust Funds</t>
  </si>
  <si>
    <t>30300</t>
  </si>
  <si>
    <t>C040</t>
  </si>
  <si>
    <t>Reserved for Other Required Purposes</t>
  </si>
  <si>
    <t>30400</t>
  </si>
  <si>
    <t>C050</t>
  </si>
  <si>
    <t>Reserved for Staff &amp; Program Development</t>
  </si>
  <si>
    <t>30500</t>
  </si>
  <si>
    <t>C060</t>
  </si>
  <si>
    <t>Reserved for Student Activities Funds</t>
  </si>
  <si>
    <t>30600</t>
  </si>
  <si>
    <t>C070</t>
  </si>
  <si>
    <t>Reserved for Matching Grants</t>
  </si>
  <si>
    <t>30700</t>
  </si>
  <si>
    <t>C080</t>
  </si>
  <si>
    <t>Amount Expected to Be Financed In Future Years</t>
  </si>
  <si>
    <t>30800</t>
  </si>
  <si>
    <t>C090</t>
  </si>
  <si>
    <t>Fund Balance - Board Designated</t>
  </si>
  <si>
    <t>30900</t>
  </si>
  <si>
    <t>C100</t>
  </si>
  <si>
    <t>Fund Balance - Grantor</t>
  </si>
  <si>
    <t>31000</t>
  </si>
  <si>
    <t>C110</t>
  </si>
  <si>
    <t>Fund Balance - College</t>
  </si>
  <si>
    <t>31100</t>
  </si>
  <si>
    <t>C112</t>
  </si>
  <si>
    <t>Fund Balance - College - Local Funds</t>
  </si>
  <si>
    <t>31110</t>
  </si>
  <si>
    <t>C114</t>
  </si>
  <si>
    <t>Fund Balance - College - CO &amp; DS</t>
  </si>
  <si>
    <t>31120</t>
  </si>
  <si>
    <t>C116</t>
  </si>
  <si>
    <t>Fund Balance - College - Federal Sources</t>
  </si>
  <si>
    <t>31130</t>
  </si>
  <si>
    <t>C118</t>
  </si>
  <si>
    <t>Fund Balance - College- Other State</t>
  </si>
  <si>
    <t>31140</t>
  </si>
  <si>
    <t>C120</t>
  </si>
  <si>
    <t>Fund Balance - College - SBE Bonds</t>
  </si>
  <si>
    <t>31150</t>
  </si>
  <si>
    <t>C122</t>
  </si>
  <si>
    <t>Fund Balance - College - Loan Funds</t>
  </si>
  <si>
    <t>31160</t>
  </si>
  <si>
    <t>C124</t>
  </si>
  <si>
    <t>Fund Balance - College - PECO Funds</t>
  </si>
  <si>
    <t>31170</t>
  </si>
  <si>
    <t>C200</t>
  </si>
  <si>
    <t>Invested In Plant</t>
  </si>
  <si>
    <t>31200</t>
  </si>
  <si>
    <t>C210</t>
  </si>
  <si>
    <t>Changes In Fund Balances</t>
  </si>
  <si>
    <t>38000</t>
  </si>
  <si>
    <t xml:space="preserve">Total Fund Balances (Fund Balance July 1) </t>
  </si>
  <si>
    <t>STUDENT FEES</t>
  </si>
  <si>
    <t>D002</t>
  </si>
  <si>
    <t>Tuition-Advanced &amp; Professional - Baccalaureate</t>
  </si>
  <si>
    <t>40101</t>
  </si>
  <si>
    <t>D005</t>
  </si>
  <si>
    <t>Tuition-Advanced &amp; Professional</t>
  </si>
  <si>
    <t>40110</t>
  </si>
  <si>
    <t>D010</t>
  </si>
  <si>
    <t>Tuition-Postsecondary Vocational</t>
  </si>
  <si>
    <t>40120</t>
  </si>
  <si>
    <t>D015</t>
  </si>
  <si>
    <t>Tuition-Postsecondary Adult Vocational</t>
  </si>
  <si>
    <t>40130</t>
  </si>
  <si>
    <t>D025</t>
  </si>
  <si>
    <t>Tuition-Developmental Education</t>
  </si>
  <si>
    <t>40150</t>
  </si>
  <si>
    <t>D027</t>
  </si>
  <si>
    <t>Tuition-EPI</t>
  </si>
  <si>
    <t>40160</t>
  </si>
  <si>
    <t>D030</t>
  </si>
  <si>
    <t>Tuition-Vocational Preparatory</t>
  </si>
  <si>
    <t>40180</t>
  </si>
  <si>
    <t>D040</t>
  </si>
  <si>
    <t>Tuition-Adult General Education (ABE) &amp; Secondary</t>
  </si>
  <si>
    <t>40190</t>
  </si>
  <si>
    <t>D045</t>
  </si>
  <si>
    <t>Out-of-state Fees-Advanced &amp; Professional - Baccalaureate</t>
  </si>
  <si>
    <t>40301</t>
  </si>
  <si>
    <t>D050</t>
  </si>
  <si>
    <t>Out-of-state Fees-Advanced &amp; Professional</t>
  </si>
  <si>
    <t>40310</t>
  </si>
  <si>
    <t>D060</t>
  </si>
  <si>
    <t>Out-of-state Fees-Postsecondary Vocational</t>
  </si>
  <si>
    <t>40320</t>
  </si>
  <si>
    <t>D070</t>
  </si>
  <si>
    <t>Out-of-state Fees-Postsecondary. Adult Vocational</t>
  </si>
  <si>
    <t>40330</t>
  </si>
  <si>
    <t>D080</t>
  </si>
  <si>
    <t>Out-of-state Fees-Developmental Education</t>
  </si>
  <si>
    <t>40350</t>
  </si>
  <si>
    <t>D085</t>
  </si>
  <si>
    <t>Out-of-state Fees-EPI &amp; Alternative Certification Curriculum</t>
  </si>
  <si>
    <t>40360</t>
  </si>
  <si>
    <t>D090</t>
  </si>
  <si>
    <t>Out-of-state Fees-Vocational Preparatory</t>
  </si>
  <si>
    <t>40380</t>
  </si>
  <si>
    <t>D100</t>
  </si>
  <si>
    <t>Out-of-state Fees-Adult General Education (ABE) &amp; Secondary</t>
  </si>
  <si>
    <t>40390</t>
  </si>
  <si>
    <t>SUBTOTAL FCSPF STUDENT FEES</t>
  </si>
  <si>
    <t>D110</t>
  </si>
  <si>
    <t>Non-Fundable State FTE Enrollments Revenue Control</t>
  </si>
  <si>
    <t>40200</t>
  </si>
  <si>
    <t>Tuition - Lifelong Learning</t>
  </si>
  <si>
    <t>40210</t>
  </si>
  <si>
    <t>D120</t>
  </si>
  <si>
    <t>Tuition - Continuing Workforce Fees</t>
  </si>
  <si>
    <t>40240</t>
  </si>
  <si>
    <t>Refunded Tuition - Continuing Workforce Fees</t>
  </si>
  <si>
    <t>40249</t>
  </si>
  <si>
    <t>Out-of-state - Lifelong Learning</t>
  </si>
  <si>
    <t>40250</t>
  </si>
  <si>
    <t>D130</t>
  </si>
  <si>
    <t>Full Cost of Instruction (Repeat Course Fee)</t>
  </si>
  <si>
    <t>40260</t>
  </si>
  <si>
    <t>E021</t>
  </si>
  <si>
    <t>Full Cost of Instruction (Repeat Course Fee) - A &amp; P</t>
  </si>
  <si>
    <t>40261</t>
  </si>
  <si>
    <t>E022</t>
  </si>
  <si>
    <t>Full Cost of Instruction (Repeat Course Fee) - PSV</t>
  </si>
  <si>
    <t>40262</t>
  </si>
  <si>
    <t>Full Cost of Instruction (Repeat Course Fee) - Baccalaureate</t>
  </si>
  <si>
    <t>40263</t>
  </si>
  <si>
    <t>Full Cost of Instruction (Repeat Course Fee) - PSAV</t>
  </si>
  <si>
    <t>40264</t>
  </si>
  <si>
    <t>E023</t>
  </si>
  <si>
    <t>Full Cost of Instruction (Repeat Course Fee) - Dev. Ed.</t>
  </si>
  <si>
    <t>40265</t>
  </si>
  <si>
    <t>Full Cost of Instruction (Repeat Course Fee) - EPI</t>
  </si>
  <si>
    <t>40266</t>
  </si>
  <si>
    <t>Refunded Tuition-Full Cost of Instruction (Repeat Course Fee)</t>
  </si>
  <si>
    <t>40269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</si>
  <si>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</si>
  <si>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</si>
  <si>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</si>
  <si>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</si>
  <si>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</si>
  <si>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</si>
  <si>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</si>
  <si>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</si>
  <si>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E024</t>
  </si>
  <si>
    <t>Graduation Fees</t>
  </si>
  <si>
    <t>40600</t>
  </si>
  <si>
    <t>E025</t>
  </si>
  <si>
    <t>Transcripts Fees</t>
  </si>
  <si>
    <t>40700</t>
  </si>
  <si>
    <t>E026</t>
  </si>
  <si>
    <t>Financial Aid Fund Fees</t>
  </si>
  <si>
    <t>40800</t>
  </si>
  <si>
    <t>E027</t>
  </si>
  <si>
    <t>Student Activities &amp; Service Fees</t>
  </si>
  <si>
    <t>40850</t>
  </si>
  <si>
    <t>Student Activities &amp; Service Fees - Baccalaureate</t>
  </si>
  <si>
    <t>40854</t>
  </si>
  <si>
    <t>E028</t>
  </si>
  <si>
    <t>CIF - A &amp; P, PSV, EPI, College Prep</t>
  </si>
  <si>
    <t>40860</t>
  </si>
  <si>
    <t>E029</t>
  </si>
  <si>
    <t>CIF - PSAV</t>
  </si>
  <si>
    <t>40861</t>
  </si>
  <si>
    <t>CIF - Baccalaureate</t>
  </si>
  <si>
    <t>40864</t>
  </si>
  <si>
    <t>E035</t>
  </si>
  <si>
    <t>Technology Fee</t>
  </si>
  <si>
    <t>40870</t>
  </si>
  <si>
    <t>E036</t>
  </si>
  <si>
    <t>Other Student Fees</t>
  </si>
  <si>
    <t>40900</t>
  </si>
  <si>
    <t>E037</t>
  </si>
  <si>
    <t>Late Fees</t>
  </si>
  <si>
    <t>40910</t>
  </si>
  <si>
    <t>E038</t>
  </si>
  <si>
    <t>Testing Fees</t>
  </si>
  <si>
    <t>40920</t>
  </si>
  <si>
    <t>E039</t>
  </si>
  <si>
    <t>Student Insurance Fees</t>
  </si>
  <si>
    <t>40930</t>
  </si>
  <si>
    <t>E040</t>
  </si>
  <si>
    <t>Safety &amp; Security Fees</t>
  </si>
  <si>
    <t>40940</t>
  </si>
  <si>
    <t>E041</t>
  </si>
  <si>
    <t>Picture Identification Card Fees</t>
  </si>
  <si>
    <t>40950</t>
  </si>
  <si>
    <t>E042</t>
  </si>
  <si>
    <t>Parking Fees</t>
  </si>
  <si>
    <t>40960</t>
  </si>
  <si>
    <t>E043</t>
  </si>
  <si>
    <t>Library Fees</t>
  </si>
  <si>
    <t>40970</t>
  </si>
  <si>
    <t>E044</t>
  </si>
  <si>
    <t>Contract Course Fees</t>
  </si>
  <si>
    <t>40990</t>
  </si>
  <si>
    <t>E045</t>
  </si>
  <si>
    <t>Residual Student Fees</t>
  </si>
  <si>
    <t>40991</t>
  </si>
  <si>
    <t>SUBTOTAL OTHER STUDENT FEES</t>
  </si>
  <si>
    <t>TOTAL STUDENT FEES</t>
  </si>
  <si>
    <t>SUPPORT FROM LOCAL GOVERNMENT</t>
  </si>
  <si>
    <t>F010</t>
  </si>
  <si>
    <t>Grants &amp; Contracts With Cities (Operating)</t>
  </si>
  <si>
    <t>41500</t>
  </si>
  <si>
    <t>F011</t>
  </si>
  <si>
    <t>Grants &amp; Contracts With Cities (Non-operating)</t>
  </si>
  <si>
    <t>41520</t>
  </si>
  <si>
    <t>F012</t>
  </si>
  <si>
    <t>Grants &amp; Contracts With Cities (Capital Financing)</t>
  </si>
  <si>
    <t>41530</t>
  </si>
  <si>
    <t>F040</t>
  </si>
  <si>
    <t>Grants &amp; Contracts With Counties (Operating)</t>
  </si>
  <si>
    <t>41610</t>
  </si>
  <si>
    <t>F050</t>
  </si>
  <si>
    <t>Grants &amp; Contracts With Counties (Non-operating)</t>
  </si>
  <si>
    <t>41620</t>
  </si>
  <si>
    <t>F060</t>
  </si>
  <si>
    <t>Grants &amp; Contracts With Counties (Capital Financing)</t>
  </si>
  <si>
    <t>41630</t>
  </si>
  <si>
    <t>F070</t>
  </si>
  <si>
    <t>County Ad Valorem Tax Revenue (Non-operating)</t>
  </si>
  <si>
    <t>41820</t>
  </si>
  <si>
    <t>F080</t>
  </si>
  <si>
    <t>County Ad Valorem Tax Revenue (Capital Financing)</t>
  </si>
  <si>
    <t>41830</t>
  </si>
  <si>
    <t>F090</t>
  </si>
  <si>
    <t>Indirect Cost Recovered - City &amp; County</t>
  </si>
  <si>
    <t>41900</t>
  </si>
  <si>
    <t>F091</t>
  </si>
  <si>
    <t>Refund to Grantor - Local Government (Operating)</t>
  </si>
  <si>
    <t>41910</t>
  </si>
  <si>
    <t>F092</t>
  </si>
  <si>
    <t>Refund to Grantor - Local Government (Non-operating)</t>
  </si>
  <si>
    <t>41920</t>
  </si>
  <si>
    <t>F093</t>
  </si>
  <si>
    <t>Refund to Grantor - Local Government (Capital Financing)</t>
  </si>
  <si>
    <t>41930</t>
  </si>
  <si>
    <t>SUB-TOTAL SUPPORT FROM LOCAL GOVERNMENT</t>
  </si>
  <si>
    <t>STATE SUPPORT</t>
  </si>
  <si>
    <t>G050</t>
  </si>
  <si>
    <t>Florida College System Program Fund Appropriation</t>
  </si>
  <si>
    <t>42110</t>
  </si>
  <si>
    <t>G052</t>
  </si>
  <si>
    <t>Special Appropriation - Other</t>
  </si>
  <si>
    <t>42130</t>
  </si>
  <si>
    <t>G053</t>
  </si>
  <si>
    <t>Special Appropriation - Workforce Development (disabled)</t>
  </si>
  <si>
    <t>42140</t>
  </si>
  <si>
    <t>G054</t>
  </si>
  <si>
    <t>Performance Based Incentive Funding - FCSPF</t>
  </si>
  <si>
    <t>42150</t>
  </si>
  <si>
    <t>G055</t>
  </si>
  <si>
    <t>Incentive Grants for Expanding Programs</t>
  </si>
  <si>
    <t>42160</t>
  </si>
  <si>
    <t>G056</t>
  </si>
  <si>
    <t>Critical Deferred Maintenance</t>
  </si>
  <si>
    <t>42170</t>
  </si>
  <si>
    <t>G057</t>
  </si>
  <si>
    <t>Gender Equity Funds</t>
  </si>
  <si>
    <t>42180</t>
  </si>
  <si>
    <t>G058</t>
  </si>
  <si>
    <t>License Tag Fees</t>
  </si>
  <si>
    <t>42210</t>
  </si>
  <si>
    <t>G059</t>
  </si>
  <si>
    <t>Public Education Capital Outlay</t>
  </si>
  <si>
    <t>42310</t>
  </si>
  <si>
    <t>G110</t>
  </si>
  <si>
    <t>Other State Appropriations</t>
  </si>
  <si>
    <t>42500</t>
  </si>
  <si>
    <t>G115</t>
  </si>
  <si>
    <t>Performance Based Incentive Program</t>
  </si>
  <si>
    <t>42510</t>
  </si>
  <si>
    <t>G120</t>
  </si>
  <si>
    <t>Student Advising System Appropriation</t>
  </si>
  <si>
    <t>42570</t>
  </si>
  <si>
    <t>G121</t>
  </si>
  <si>
    <t>Facilities Enhancement Challenge Grants Appropriations</t>
  </si>
  <si>
    <t>42580</t>
  </si>
  <si>
    <t>G122</t>
  </si>
  <si>
    <t>Distance Learning Grants</t>
  </si>
  <si>
    <t>42590</t>
  </si>
  <si>
    <t>G123</t>
  </si>
  <si>
    <t>Lottery - Community College Program Fund</t>
  </si>
  <si>
    <t>42610</t>
  </si>
  <si>
    <t>G124</t>
  </si>
  <si>
    <t>Information Technology Enhancement Grant</t>
  </si>
  <si>
    <t>42620</t>
  </si>
  <si>
    <t>G125</t>
  </si>
  <si>
    <t>Lottery - Facilities  Enhancement Challenge Grant</t>
  </si>
  <si>
    <t>42630</t>
  </si>
  <si>
    <t>G126</t>
  </si>
  <si>
    <t>Lottery - Philip Benjamin Grant</t>
  </si>
  <si>
    <t>42640</t>
  </si>
  <si>
    <t>Lottery - Capital Projects from Bond Proceeds</t>
  </si>
  <si>
    <t>42650</t>
  </si>
  <si>
    <t>G128</t>
  </si>
  <si>
    <t>Lottery - Capitalization Incentive Funds</t>
  </si>
  <si>
    <t>42690</t>
  </si>
  <si>
    <t>G130</t>
  </si>
  <si>
    <t>Grants &amp; Contracts - State (Operating)</t>
  </si>
  <si>
    <t>42710</t>
  </si>
  <si>
    <t>G131</t>
  </si>
  <si>
    <t>Grants &amp; Contracts - State (Non-operating)</t>
  </si>
  <si>
    <t>42720</t>
  </si>
  <si>
    <t>G132</t>
  </si>
  <si>
    <t>Grants &amp; Contracts - State (Capital Financing)</t>
  </si>
  <si>
    <t>42730</t>
  </si>
  <si>
    <t>G133</t>
  </si>
  <si>
    <t>Grants &amp; Contracts - State Student Aid</t>
  </si>
  <si>
    <t>42725</t>
  </si>
  <si>
    <t>G300</t>
  </si>
  <si>
    <t>Indirect Cost Recovered - State</t>
  </si>
  <si>
    <t>42900</t>
  </si>
  <si>
    <t>G310</t>
  </si>
  <si>
    <t>Refund to Grantor - State Government (Operating)</t>
  </si>
  <si>
    <t>42910</t>
  </si>
  <si>
    <t>G320</t>
  </si>
  <si>
    <t>Refund to Grantor - State Government (Non-operating)</t>
  </si>
  <si>
    <t>42920</t>
  </si>
  <si>
    <t>G330</t>
  </si>
  <si>
    <t>Refund to Grantor - State Government (Capital Financing)</t>
  </si>
  <si>
    <t>42930</t>
  </si>
  <si>
    <t>SUB-TOTAL STATE SUPPORT</t>
  </si>
  <si>
    <t>FEDERAL SUPPORT</t>
  </si>
  <si>
    <t>H010</t>
  </si>
  <si>
    <t>Grants &amp; Contracts Federal Government (Operating)</t>
  </si>
  <si>
    <t>43510</t>
  </si>
  <si>
    <t>H011</t>
  </si>
  <si>
    <t>Grants &amp; Contracts Federal Government (Non-operating)</t>
  </si>
  <si>
    <t>43520</t>
  </si>
  <si>
    <t>Grants &amp; Contracts Federal Government (Student Aid)</t>
  </si>
  <si>
    <t>43525</t>
  </si>
  <si>
    <t>H012</t>
  </si>
  <si>
    <t>Grants &amp; Contracts Federal Government (Capital Financing)</t>
  </si>
  <si>
    <t>43530</t>
  </si>
  <si>
    <t>H050</t>
  </si>
  <si>
    <t>Indirect Cost Recovered (federal)</t>
  </si>
  <si>
    <t>43900</t>
  </si>
  <si>
    <t>H055</t>
  </si>
  <si>
    <t>Refund to Grantor - Federal Government (Operating)</t>
  </si>
  <si>
    <t>43910</t>
  </si>
  <si>
    <t>H056</t>
  </si>
  <si>
    <t>Refund to Grantor - Federal Government (Non-operating)</t>
  </si>
  <si>
    <t>43920</t>
  </si>
  <si>
    <t>H057</t>
  </si>
  <si>
    <t>Refund to Grantor - Federal Government (Capital Financing)</t>
  </si>
  <si>
    <t>43930</t>
  </si>
  <si>
    <t>SUB-TOTAL FEDERAL SUPPORT</t>
  </si>
  <si>
    <t>GIFTS, PRIVATE GRANTS &amp; CONTRACTS</t>
  </si>
  <si>
    <t>J010</t>
  </si>
  <si>
    <t>Cash Contributions</t>
  </si>
  <si>
    <t>44100</t>
  </si>
  <si>
    <t>J050</t>
  </si>
  <si>
    <t>Non-cash Contributions</t>
  </si>
  <si>
    <t>44200</t>
  </si>
  <si>
    <t>J100</t>
  </si>
  <si>
    <t>Gifts, Grants &amp; Contracts - Private (Operating)</t>
  </si>
  <si>
    <t>44410</t>
  </si>
  <si>
    <t>Gifts, Grants &amp; Contracts - Private (Non Operating)</t>
  </si>
  <si>
    <t>44420</t>
  </si>
  <si>
    <t>Gifts, Grants &amp; Contracts - Private (Capital Financing)</t>
  </si>
  <si>
    <t>44430</t>
  </si>
  <si>
    <t>J110</t>
  </si>
  <si>
    <t>Indirect Costs Recovered - Private Sources</t>
  </si>
  <si>
    <t>44900</t>
  </si>
  <si>
    <t>J120</t>
  </si>
  <si>
    <t>Refund to Grantor - Private Sources (Operating)</t>
  </si>
  <si>
    <t>44910</t>
  </si>
  <si>
    <t>J121</t>
  </si>
  <si>
    <t>Refund to Grantor - Private Sources (Non-operating)</t>
  </si>
  <si>
    <t>44920</t>
  </si>
  <si>
    <t>J122</t>
  </si>
  <si>
    <t>Refund to Grantor - Private Sources (Capital Financing)</t>
  </si>
  <si>
    <t>44930</t>
  </si>
  <si>
    <t>SUB-TOTAL GIFTS, PRIVATE GRANTS &amp; CONTRACTS</t>
  </si>
  <si>
    <t>SALES &amp; SERVICES DEPARTMENT</t>
  </si>
  <si>
    <t>K010</t>
  </si>
  <si>
    <t>Bookstore Sales &amp; Commissions</t>
  </si>
  <si>
    <t>45000</t>
  </si>
  <si>
    <t>K030</t>
  </si>
  <si>
    <t>Food Service Sales &amp; Commissions</t>
  </si>
  <si>
    <t>45600</t>
  </si>
  <si>
    <t>Food Service Sales &amp; Commissions - Contra</t>
  </si>
  <si>
    <t>45699</t>
  </si>
  <si>
    <t>K050</t>
  </si>
  <si>
    <t>Housing Fees</t>
  </si>
  <si>
    <t>46000</t>
  </si>
  <si>
    <t>K060</t>
  </si>
  <si>
    <t>Commissions</t>
  </si>
  <si>
    <t>46200</t>
  </si>
  <si>
    <t>K070</t>
  </si>
  <si>
    <t>46400</t>
  </si>
  <si>
    <t>K080</t>
  </si>
  <si>
    <t>Other Sales &amp; Services</t>
  </si>
  <si>
    <t>46600</t>
  </si>
  <si>
    <t>K085</t>
  </si>
  <si>
    <t>Risk Management Consortium Insurance Revenue</t>
  </si>
  <si>
    <t>46650</t>
  </si>
  <si>
    <t>K190</t>
  </si>
  <si>
    <t>Taxable Sales</t>
  </si>
  <si>
    <t>46700</t>
  </si>
  <si>
    <t>K200</t>
  </si>
  <si>
    <t>Interdepartmental Sales</t>
  </si>
  <si>
    <t>46900</t>
  </si>
  <si>
    <t>Interdepartmental Sales - Bookstore</t>
  </si>
  <si>
    <t>46901</t>
  </si>
  <si>
    <t>Interdepartmental Sales - Catering Food Sales</t>
  </si>
  <si>
    <t>46902</t>
  </si>
  <si>
    <t>Interdepartmental Sales - Miscellaneous</t>
  </si>
  <si>
    <t>46903</t>
  </si>
  <si>
    <t>SUB-TOTAL SALES &amp; SERVICES DEPARTMENT</t>
  </si>
  <si>
    <t>L010</t>
  </si>
  <si>
    <t>Endowment Income - Addition to Principal</t>
  </si>
  <si>
    <t>47100</t>
  </si>
  <si>
    <t xml:space="preserve"> </t>
  </si>
  <si>
    <t>SUB-TOTAL ENDOWMENT INCOME</t>
  </si>
  <si>
    <t>OTHER REVENUES</t>
  </si>
  <si>
    <t>M010</t>
  </si>
  <si>
    <t>Interest &amp; Dividends</t>
  </si>
  <si>
    <t>48100</t>
  </si>
  <si>
    <t>M020</t>
  </si>
  <si>
    <t>Gain or Loss on Investments</t>
  </si>
  <si>
    <t>48200</t>
  </si>
  <si>
    <t>M030</t>
  </si>
  <si>
    <t>Fines &amp; Penalties</t>
  </si>
  <si>
    <t>48700</t>
  </si>
  <si>
    <t>M060</t>
  </si>
  <si>
    <t>Miscellaneous Revenues</t>
  </si>
  <si>
    <t>48900</t>
  </si>
  <si>
    <t>SUB-TOTAL OTHER REVENUES</t>
  </si>
  <si>
    <t>NON-REVENUE RECEIPTS</t>
  </si>
  <si>
    <t>N010</t>
  </si>
  <si>
    <t>Mandatory Transfers-In, Current Funds-Unrestricted</t>
  </si>
  <si>
    <t>49110</t>
  </si>
  <si>
    <t>N020</t>
  </si>
  <si>
    <t>Mandatory Transfers-In, Current Funds-Restricted</t>
  </si>
  <si>
    <t>49120</t>
  </si>
  <si>
    <t>N030</t>
  </si>
  <si>
    <t>Mandatory Transfers-In, Auxiliary Funds</t>
  </si>
  <si>
    <t>49130</t>
  </si>
  <si>
    <t>Mandatory Transfers-In, Loan, End., Ann.&amp; Life Inc. Funds</t>
  </si>
  <si>
    <t>49140</t>
  </si>
  <si>
    <t>N050</t>
  </si>
  <si>
    <t>Mandatory Transfers-In, Scholarship Funds</t>
  </si>
  <si>
    <t>49150</t>
  </si>
  <si>
    <t>N070</t>
  </si>
  <si>
    <t>Mandatory Transfers-In, Unexp. Plant &amp; Renewals/Repl. Funds</t>
  </si>
  <si>
    <t>49170</t>
  </si>
  <si>
    <t>N100</t>
  </si>
  <si>
    <t>Mandatory Transfers-In, Retirement of Indebtedness Funds</t>
  </si>
  <si>
    <t>49180</t>
  </si>
  <si>
    <t>N110</t>
  </si>
  <si>
    <t>Non-mandatory Transfers-In, Current Funds-Unrestricted</t>
  </si>
  <si>
    <t>49210</t>
  </si>
  <si>
    <t>N120</t>
  </si>
  <si>
    <t>Non-mandatory Transfers-In, Current Funds-Restricted</t>
  </si>
  <si>
    <t>49220</t>
  </si>
  <si>
    <t>N130</t>
  </si>
  <si>
    <t>Non-mandatory Transfers-In, Auxiliary Funds</t>
  </si>
  <si>
    <t>49230</t>
  </si>
  <si>
    <t>N140</t>
  </si>
  <si>
    <t>Non-mandatory Transfers-In, Loan, End., Ann. &amp; Life Inc. Funds</t>
  </si>
  <si>
    <t>49240</t>
  </si>
  <si>
    <t>N150</t>
  </si>
  <si>
    <t>Non-mandatory Transfers-In, Scholarship Funds</t>
  </si>
  <si>
    <t>49250</t>
  </si>
  <si>
    <t>N170</t>
  </si>
  <si>
    <t>Non-mandatory Transfers-In, Unexp. Plant &amp; Ren./Repl. Funds</t>
  </si>
  <si>
    <t>49270</t>
  </si>
  <si>
    <t>Non-mandatory Transfers-In, Retirement of Indebtedness Funds</t>
  </si>
  <si>
    <t>49280</t>
  </si>
  <si>
    <t>N230</t>
  </si>
  <si>
    <t>Proceeds from  Capital Assets &amp; Related Long-term Debt</t>
  </si>
  <si>
    <t>49500</t>
  </si>
  <si>
    <t>Gain/Loss from Sale of Property</t>
  </si>
  <si>
    <t>49505</t>
  </si>
  <si>
    <t>N240</t>
  </si>
  <si>
    <t>Proceeds from  Sale of Property</t>
  </si>
  <si>
    <t>49510</t>
  </si>
  <si>
    <t>Insurance Recovery</t>
  </si>
  <si>
    <t>49520</t>
  </si>
  <si>
    <t>N260</t>
  </si>
  <si>
    <t>Prior Year Corrections</t>
  </si>
  <si>
    <t>49600</t>
  </si>
  <si>
    <t>N270</t>
  </si>
  <si>
    <t>Loan Principal &amp; Interest Cancellation Reimbursement</t>
  </si>
  <si>
    <t>49700</t>
  </si>
  <si>
    <t>N280</t>
  </si>
  <si>
    <t>Over &amp; Short</t>
  </si>
  <si>
    <t>49900</t>
  </si>
  <si>
    <t>SUB-TOTAL NON-REVENUE RECEIPTS</t>
  </si>
  <si>
    <t>GRAND TOTAL REVENUES</t>
  </si>
  <si>
    <t>PERSONNEL COSTS</t>
  </si>
  <si>
    <t>Salary - Risk Management Consortium</t>
  </si>
  <si>
    <t>50110</t>
  </si>
  <si>
    <t>P010</t>
  </si>
  <si>
    <t>Executive Management</t>
  </si>
  <si>
    <t>51000</t>
  </si>
  <si>
    <t>P020</t>
  </si>
  <si>
    <t>Instructional Management</t>
  </si>
  <si>
    <t>51100</t>
  </si>
  <si>
    <t>P030</t>
  </si>
  <si>
    <t>Institutional Management</t>
  </si>
  <si>
    <t>51200</t>
  </si>
  <si>
    <t>P040</t>
  </si>
  <si>
    <t>Executive, Administrative, Managerial Sabbatical</t>
  </si>
  <si>
    <t>51400</t>
  </si>
  <si>
    <t>P050</t>
  </si>
  <si>
    <t>Executive, Administrative, Managerial Regular Part-time</t>
  </si>
  <si>
    <t>51500</t>
  </si>
  <si>
    <t>P070</t>
  </si>
  <si>
    <t>Instructional</t>
  </si>
  <si>
    <t>52000</t>
  </si>
  <si>
    <t>P130</t>
  </si>
  <si>
    <t>Instructional - Overload/supplemental</t>
  </si>
  <si>
    <t>52100</t>
  </si>
  <si>
    <t>P140</t>
  </si>
  <si>
    <t>Instructional - Substitution</t>
  </si>
  <si>
    <t>52200</t>
  </si>
  <si>
    <t>P150</t>
  </si>
  <si>
    <t>Instructional - Para-professional / Associate / Assistant</t>
  </si>
  <si>
    <t>52300</t>
  </si>
  <si>
    <t>P160</t>
  </si>
  <si>
    <t>Instructional - Sabbatical</t>
  </si>
  <si>
    <t>52400</t>
  </si>
  <si>
    <t>P165</t>
  </si>
  <si>
    <t>Instructional -  Phased Retirement</t>
  </si>
  <si>
    <t>52500</t>
  </si>
  <si>
    <t>P210</t>
  </si>
  <si>
    <t xml:space="preserve">Other Professional </t>
  </si>
  <si>
    <t>53000</t>
  </si>
  <si>
    <t>P220</t>
  </si>
  <si>
    <t>Other Professional - Overload/supplemental</t>
  </si>
  <si>
    <t>53100</t>
  </si>
  <si>
    <t>P230</t>
  </si>
  <si>
    <t>Other Professional - Substitution</t>
  </si>
  <si>
    <t>53200</t>
  </si>
  <si>
    <t>P240</t>
  </si>
  <si>
    <t>Other Professional - Para-professional / Associate / Assistant</t>
  </si>
  <si>
    <t>53300</t>
  </si>
  <si>
    <t>P250</t>
  </si>
  <si>
    <t>Other Professional - Regular Part-time</t>
  </si>
  <si>
    <t>53500</t>
  </si>
  <si>
    <t>P260</t>
  </si>
  <si>
    <t>Technical, Clerical, Trade &amp; Service</t>
  </si>
  <si>
    <t>54000</t>
  </si>
  <si>
    <t>P270</t>
  </si>
  <si>
    <t>Technical, Clerical, Trade &amp; Service - Overtime</t>
  </si>
  <si>
    <t>54100</t>
  </si>
  <si>
    <t>P280</t>
  </si>
  <si>
    <t>Technical, Clerical, Trade &amp; Service - Regular Part-time</t>
  </si>
  <si>
    <t>54500</t>
  </si>
  <si>
    <t>P300</t>
  </si>
  <si>
    <t>OPS - Other Personnel - Executive, Administrative/ Managerial</t>
  </si>
  <si>
    <t>55000</t>
  </si>
  <si>
    <t>P310</t>
  </si>
  <si>
    <t>OPS - Instructional</t>
  </si>
  <si>
    <t>56000</t>
  </si>
  <si>
    <t>P380</t>
  </si>
  <si>
    <t>OPS - Instructional Substitutes</t>
  </si>
  <si>
    <t>56100</t>
  </si>
  <si>
    <t>P390</t>
  </si>
  <si>
    <t>OPS - Other Professional Part-time</t>
  </si>
  <si>
    <t>56500</t>
  </si>
  <si>
    <t>P400</t>
  </si>
  <si>
    <t>OPS - Technical, Clerical, Trade &amp; Service</t>
  </si>
  <si>
    <t>57000</t>
  </si>
  <si>
    <t>P410</t>
  </si>
  <si>
    <t>Student Employment - Institutional Work Study</t>
  </si>
  <si>
    <t>58000</t>
  </si>
  <si>
    <t>P420</t>
  </si>
  <si>
    <t>Student Employment - College Work Study Program</t>
  </si>
  <si>
    <t>58100</t>
  </si>
  <si>
    <t>P430</t>
  </si>
  <si>
    <t>Student Employment - College Work Experience Program</t>
  </si>
  <si>
    <t>58200</t>
  </si>
  <si>
    <t>P440</t>
  </si>
  <si>
    <t>Student Employment - Student Assistants</t>
  </si>
  <si>
    <t>58300</t>
  </si>
  <si>
    <t>P450</t>
  </si>
  <si>
    <t>Student Employment - Other Government Sources</t>
  </si>
  <si>
    <t>58400</t>
  </si>
  <si>
    <t>P460</t>
  </si>
  <si>
    <t>Employee Awards</t>
  </si>
  <si>
    <t>58500</t>
  </si>
  <si>
    <t>P470</t>
  </si>
  <si>
    <t>Social Security Contributions</t>
  </si>
  <si>
    <t>59100</t>
  </si>
  <si>
    <t>P471</t>
  </si>
  <si>
    <t>Social Security Alternative - Optional College Contribution</t>
  </si>
  <si>
    <t>59112</t>
  </si>
  <si>
    <t>P520</t>
  </si>
  <si>
    <t>Retirement Contributions</t>
  </si>
  <si>
    <t>59200</t>
  </si>
  <si>
    <t>Pension Expense</t>
  </si>
  <si>
    <t>59220</t>
  </si>
  <si>
    <t>P620</t>
  </si>
  <si>
    <t>Accrued Leave Expense    (compensated Absences)</t>
  </si>
  <si>
    <t>59300</t>
  </si>
  <si>
    <t>P650</t>
  </si>
  <si>
    <t xml:space="preserve">Accrued Severance Pay Expense   </t>
  </si>
  <si>
    <t>59400</t>
  </si>
  <si>
    <t>P660</t>
  </si>
  <si>
    <t>Other Benefits - Taxable</t>
  </si>
  <si>
    <t>59500</t>
  </si>
  <si>
    <t>P670</t>
  </si>
  <si>
    <t>Health Insurance OPEB Expense</t>
  </si>
  <si>
    <t>59601</t>
  </si>
  <si>
    <t>P671</t>
  </si>
  <si>
    <t>Life Insurance OPEB Expense</t>
  </si>
  <si>
    <t>59602</t>
  </si>
  <si>
    <t>P760</t>
  </si>
  <si>
    <t>Insurance Benefits</t>
  </si>
  <si>
    <t>59700</t>
  </si>
  <si>
    <t>P761</t>
  </si>
  <si>
    <t>Health Insurance Contributions</t>
  </si>
  <si>
    <t>59701</t>
  </si>
  <si>
    <t>P762</t>
  </si>
  <si>
    <t>Life Insurance Contributions</t>
  </si>
  <si>
    <t>59702</t>
  </si>
  <si>
    <t>P763</t>
  </si>
  <si>
    <t>Dental Insurance Contribution</t>
  </si>
  <si>
    <t>59703</t>
  </si>
  <si>
    <t>P764</t>
  </si>
  <si>
    <t>Disability Insurance Contribution</t>
  </si>
  <si>
    <t>59704</t>
  </si>
  <si>
    <t>P765</t>
  </si>
  <si>
    <t>Eye Care Insurance Contribution</t>
  </si>
  <si>
    <t>59705</t>
  </si>
  <si>
    <t>P820</t>
  </si>
  <si>
    <t>Matriculation Benefits &amp; Reimbursement</t>
  </si>
  <si>
    <t>59800</t>
  </si>
  <si>
    <t>P830</t>
  </si>
  <si>
    <t>Part-time Employee Matriculation Benefits</t>
  </si>
  <si>
    <t>59810</t>
  </si>
  <si>
    <t>TOTAL PERSONNEL COSTS</t>
  </si>
  <si>
    <t>CURRENT EXPENSE</t>
  </si>
  <si>
    <t>Expenses - Risk Management Consortium</t>
  </si>
  <si>
    <t>60110</t>
  </si>
  <si>
    <t>Q005</t>
  </si>
  <si>
    <t>Travel</t>
  </si>
  <si>
    <t>60500</t>
  </si>
  <si>
    <t>Q050</t>
  </si>
  <si>
    <t>Freight &amp; Postage</t>
  </si>
  <si>
    <t>61000</t>
  </si>
  <si>
    <t>Q065</t>
  </si>
  <si>
    <t>Telecommunications</t>
  </si>
  <si>
    <t>61500</t>
  </si>
  <si>
    <t>Q090</t>
  </si>
  <si>
    <t>Printing</t>
  </si>
  <si>
    <t>62000</t>
  </si>
  <si>
    <t>Q120</t>
  </si>
  <si>
    <t>Repairs &amp; Maintenance</t>
  </si>
  <si>
    <t>62500</t>
  </si>
  <si>
    <t>Q150</t>
  </si>
  <si>
    <t>63000</t>
  </si>
  <si>
    <t>Q200</t>
  </si>
  <si>
    <t>Insurance</t>
  </si>
  <si>
    <t>63500</t>
  </si>
  <si>
    <t>Q201</t>
  </si>
  <si>
    <t>Insurance - Property</t>
  </si>
  <si>
    <t>63501</t>
  </si>
  <si>
    <t>Q202</t>
  </si>
  <si>
    <t>Insurance - Workers Compensation</t>
  </si>
  <si>
    <t>63502</t>
  </si>
  <si>
    <t>Q203</t>
  </si>
  <si>
    <t>Insurance - Student</t>
  </si>
  <si>
    <t>63503</t>
  </si>
  <si>
    <t>Q204</t>
  </si>
  <si>
    <t>Insurance - Fleet</t>
  </si>
  <si>
    <t>63504</t>
  </si>
  <si>
    <t>Q205</t>
  </si>
  <si>
    <t>Insurance - General Liability</t>
  </si>
  <si>
    <t>63505</t>
  </si>
  <si>
    <t>Q206</t>
  </si>
  <si>
    <t>Insurance - Professional Liability</t>
  </si>
  <si>
    <t>63506</t>
  </si>
  <si>
    <t>Insurance - Patient-Centered Outcomes Research Institute Fee</t>
  </si>
  <si>
    <t>63507</t>
  </si>
  <si>
    <t>Q207</t>
  </si>
  <si>
    <t>Insurance - Risk Management Consortium</t>
  </si>
  <si>
    <t>63700</t>
  </si>
  <si>
    <t>Q240</t>
  </si>
  <si>
    <t>Utilities</t>
  </si>
  <si>
    <t>64000</t>
  </si>
  <si>
    <t>Q241</t>
  </si>
  <si>
    <t>Heating Fuels</t>
  </si>
  <si>
    <t>64001</t>
  </si>
  <si>
    <t>Q242</t>
  </si>
  <si>
    <t>Water &amp; Sewer</t>
  </si>
  <si>
    <t>64002</t>
  </si>
  <si>
    <t>Q243</t>
  </si>
  <si>
    <t>Electricity</t>
  </si>
  <si>
    <t>64003</t>
  </si>
  <si>
    <t>Q244</t>
  </si>
  <si>
    <t>Garbage Collections</t>
  </si>
  <si>
    <t>64004</t>
  </si>
  <si>
    <t>Q245</t>
  </si>
  <si>
    <t>Fuel Vehicular</t>
  </si>
  <si>
    <t>64005</t>
  </si>
  <si>
    <t>Q246</t>
  </si>
  <si>
    <t>Hazardous Waste Removal</t>
  </si>
  <si>
    <t>64006</t>
  </si>
  <si>
    <t>Q247</t>
  </si>
  <si>
    <t>Storm Water Runoff Fees</t>
  </si>
  <si>
    <t>64007</t>
  </si>
  <si>
    <t>Q280</t>
  </si>
  <si>
    <t>Other Services</t>
  </si>
  <si>
    <t>64500</t>
  </si>
  <si>
    <t>Q355</t>
  </si>
  <si>
    <t>Workforce / Wages</t>
  </si>
  <si>
    <t>64600</t>
  </si>
  <si>
    <t>Q435</t>
  </si>
  <si>
    <t>Service Provider Contracts - Workforce / Wages</t>
  </si>
  <si>
    <t>64700</t>
  </si>
  <si>
    <t>Q440</t>
  </si>
  <si>
    <t>Professional Fees</t>
  </si>
  <si>
    <t>65000</t>
  </si>
  <si>
    <t>Q490</t>
  </si>
  <si>
    <t>Educational, Office / Department  Material &amp; Supplies</t>
  </si>
  <si>
    <t>65500</t>
  </si>
  <si>
    <t>Q515</t>
  </si>
  <si>
    <t>Data Software - Non-capitalized</t>
  </si>
  <si>
    <t>65700</t>
  </si>
  <si>
    <t>Q530</t>
  </si>
  <si>
    <t>Maintenance &amp; Construction Materials &amp; Supplies</t>
  </si>
  <si>
    <t>66000</t>
  </si>
  <si>
    <t>Q565</t>
  </si>
  <si>
    <t>Other Materials  &amp; Supplies</t>
  </si>
  <si>
    <t>66500</t>
  </si>
  <si>
    <t>Q605</t>
  </si>
  <si>
    <t>Library Resources</t>
  </si>
  <si>
    <t>67000</t>
  </si>
  <si>
    <t>Q606</t>
  </si>
  <si>
    <t>Subscriptions</t>
  </si>
  <si>
    <t>67001</t>
  </si>
  <si>
    <t>Q607</t>
  </si>
  <si>
    <t>Periodicals</t>
  </si>
  <si>
    <t>67002</t>
  </si>
  <si>
    <t>Q608</t>
  </si>
  <si>
    <t>Books</t>
  </si>
  <si>
    <t>67003</t>
  </si>
  <si>
    <t>Q609</t>
  </si>
  <si>
    <t>Other Library Collections</t>
  </si>
  <si>
    <t>67004</t>
  </si>
  <si>
    <t>Q610</t>
  </si>
  <si>
    <t>E-resources - Purchased</t>
  </si>
  <si>
    <t>67005</t>
  </si>
  <si>
    <t>Q611</t>
  </si>
  <si>
    <t>E-resources Licensed</t>
  </si>
  <si>
    <t>67006</t>
  </si>
  <si>
    <t>Q615</t>
  </si>
  <si>
    <t>Purchases for Resale</t>
  </si>
  <si>
    <t>67500</t>
  </si>
  <si>
    <t>Q665</t>
  </si>
  <si>
    <t>Indirect Cost Expense</t>
  </si>
  <si>
    <t>67600</t>
  </si>
  <si>
    <t>Q690</t>
  </si>
  <si>
    <t>Administrative Cost Pool Allocation</t>
  </si>
  <si>
    <t>67700</t>
  </si>
  <si>
    <t>Q705</t>
  </si>
  <si>
    <t>Scholarships &amp; Waivers</t>
  </si>
  <si>
    <t>68000</t>
  </si>
  <si>
    <t>Q750</t>
  </si>
  <si>
    <t>Interest on Debt</t>
  </si>
  <si>
    <t>68500</t>
  </si>
  <si>
    <t>Q751</t>
  </si>
  <si>
    <t>Interest on Unfunded OPEB</t>
  </si>
  <si>
    <t>68511</t>
  </si>
  <si>
    <t>Q765</t>
  </si>
  <si>
    <t>Payments on Debt Principal</t>
  </si>
  <si>
    <t>69000</t>
  </si>
  <si>
    <t>Q771</t>
  </si>
  <si>
    <t>Mandatory Transfers-Out, Current Funds - Unrestricted</t>
  </si>
  <si>
    <t>69110</t>
  </si>
  <si>
    <t>Q772</t>
  </si>
  <si>
    <t>Mandatory Transfers-Out, Current Funds - Restricted</t>
  </si>
  <si>
    <t>69120</t>
  </si>
  <si>
    <t>Q773</t>
  </si>
  <si>
    <t>Mandatory Transfers-Out, Auxiliary Funds</t>
  </si>
  <si>
    <t>69130</t>
  </si>
  <si>
    <t>Q774</t>
  </si>
  <si>
    <t>Mandatory Transfers-Out, Loan, End., Ann. &amp; Life Inc. Funds</t>
  </si>
  <si>
    <t>69140</t>
  </si>
  <si>
    <t>Q775</t>
  </si>
  <si>
    <t>Mandatory Transfers-Out, Scholarship Funds</t>
  </si>
  <si>
    <t>69150</t>
  </si>
  <si>
    <t>Q776</t>
  </si>
  <si>
    <t>Mandatory Transfers-Out, Unexp. Plant &amp; Ren./Repl. Funds</t>
  </si>
  <si>
    <t>69170</t>
  </si>
  <si>
    <t>Q777</t>
  </si>
  <si>
    <t xml:space="preserve">Mandatory Transfers-Out, Retirement of Indebtedness Funds </t>
  </si>
  <si>
    <t>69180</t>
  </si>
  <si>
    <t>Q851</t>
  </si>
  <si>
    <t>Non-mandatory Transfers-Out, Current Funds - Unrestricted</t>
  </si>
  <si>
    <t>69210</t>
  </si>
  <si>
    <t>Q852</t>
  </si>
  <si>
    <t>Non-mandatory Transfers-Out, Current Funds -restricted</t>
  </si>
  <si>
    <t>69220</t>
  </si>
  <si>
    <t>Q853</t>
  </si>
  <si>
    <t>Non-mandatory Transfers-Out, Auxiliary Funds</t>
  </si>
  <si>
    <t>69230</t>
  </si>
  <si>
    <t>Q854</t>
  </si>
  <si>
    <t>Non-mandatory Transfers-Out, Loan, End., Ann. &amp; Life Inc. Funds</t>
  </si>
  <si>
    <t>69240</t>
  </si>
  <si>
    <t>Q855</t>
  </si>
  <si>
    <t>Non-mandatory Transfers-Out, Scholarship Funds</t>
  </si>
  <si>
    <t>69250</t>
  </si>
  <si>
    <t>Q857</t>
  </si>
  <si>
    <t>Non-mandatory Transfers-Out, Unexp. Plant &amp; Ren./Repl. Funds</t>
  </si>
  <si>
    <t>69270</t>
  </si>
  <si>
    <t>Q858</t>
  </si>
  <si>
    <t>Non-mandatory Transfers-Out,  Retire of Indebtedness</t>
  </si>
  <si>
    <t>69280</t>
  </si>
  <si>
    <t>Q945</t>
  </si>
  <si>
    <t>Depreciation / Amortization Expense</t>
  </si>
  <si>
    <t>69400</t>
  </si>
  <si>
    <t>Q950</t>
  </si>
  <si>
    <t>Other Expenses</t>
  </si>
  <si>
    <t>69500</t>
  </si>
  <si>
    <t>Q980</t>
  </si>
  <si>
    <t>69600</t>
  </si>
  <si>
    <t>TOTAL CURRENT EXPENSE</t>
  </si>
  <si>
    <t>CAPITAL OUTLAY</t>
  </si>
  <si>
    <t>Minor Equipment - Risk Management Consortium</t>
  </si>
  <si>
    <t>70110</t>
  </si>
  <si>
    <t>R015</t>
  </si>
  <si>
    <t>Minor Equipment, Non-capitalized, Non Inventoried</t>
  </si>
  <si>
    <t>70500</t>
  </si>
  <si>
    <t>R020</t>
  </si>
  <si>
    <t>Minor  Equipment - Non Capitalized Inventoried</t>
  </si>
  <si>
    <t>70600</t>
  </si>
  <si>
    <t>Furniture &amp; Equipment</t>
  </si>
  <si>
    <t>71000</t>
  </si>
  <si>
    <t>Capitalized Equipment - Risk Management Consortium</t>
  </si>
  <si>
    <t>71009</t>
  </si>
  <si>
    <t>R056</t>
  </si>
  <si>
    <t>Control Account for 3 Year Capital Asset Class</t>
  </si>
  <si>
    <t>71010</t>
  </si>
  <si>
    <t>Computer Technology</t>
  </si>
  <si>
    <t>71011</t>
  </si>
  <si>
    <t>R057</t>
  </si>
  <si>
    <t>Control Account for 5 Year Capital Asset Class</t>
  </si>
  <si>
    <t>71020</t>
  </si>
  <si>
    <t>R058</t>
  </si>
  <si>
    <t>Control Account for 7 Year Capital Asset Class</t>
  </si>
  <si>
    <t>71030</t>
  </si>
  <si>
    <t>R059</t>
  </si>
  <si>
    <t>Control Account for 10 Year Capital Asset Class</t>
  </si>
  <si>
    <t>71040</t>
  </si>
  <si>
    <t>R115</t>
  </si>
  <si>
    <t>Data Software</t>
  </si>
  <si>
    <t>72000</t>
  </si>
  <si>
    <t>Artwork/artifact</t>
  </si>
  <si>
    <t>73050</t>
  </si>
  <si>
    <t>R210</t>
  </si>
  <si>
    <t>Buildings &amp; Fixed Equipment</t>
  </si>
  <si>
    <t>75000</t>
  </si>
  <si>
    <t>R390</t>
  </si>
  <si>
    <t>Remod. &amp; Renov./Non Cap. Repair &amp; Maint/Other Struct. &amp; Improv</t>
  </si>
  <si>
    <t>76000</t>
  </si>
  <si>
    <t>R395</t>
  </si>
  <si>
    <t>77000</t>
  </si>
  <si>
    <t>R397</t>
  </si>
  <si>
    <t>Leasehold = &gt; $25,000/project</t>
  </si>
  <si>
    <t>78000</t>
  </si>
  <si>
    <t>R400</t>
  </si>
  <si>
    <t>79000</t>
  </si>
  <si>
    <t>TOTAL CAPITAL OUTLAY</t>
  </si>
  <si>
    <t>TOTAL ALL EXPENDITURES</t>
  </si>
  <si>
    <t>CHANGE IN FUND BALANCE</t>
  </si>
  <si>
    <t>FUND BALANCE</t>
  </si>
  <si>
    <t>GL</t>
  </si>
  <si>
    <t>UNRESTRICTED</t>
  </si>
  <si>
    <t>ACCOUNT TITLE</t>
  </si>
  <si>
    <t>CODE</t>
  </si>
  <si>
    <t>CURRENT</t>
  </si>
  <si>
    <t xml:space="preserve">     TOTAL RESERVE &amp; UNALLOCATED FUND BALANCES</t>
  </si>
  <si>
    <t>Amount Expected to be Financed in Future Yrs (negative number)</t>
  </si>
  <si>
    <t xml:space="preserve">     TOTAL FUND BALANCES</t>
  </si>
  <si>
    <t>Prior Year 6-30 Fund Balance</t>
  </si>
  <si>
    <t>(DOES NOT INCLUDE COMPENSATED ABSENCES).   AMOUNT SHOULD BE THE SAME FIGURE AS PRIOR YEAR.</t>
  </si>
  <si>
    <t>Audit Adjustments</t>
  </si>
  <si>
    <t>Other Adjustments</t>
  </si>
  <si>
    <t>Adjusted Prior Year Fund Balance</t>
  </si>
  <si>
    <t>Grand Total Revenues</t>
  </si>
  <si>
    <t>Total Funds Available</t>
  </si>
  <si>
    <t>(This calculation has been adjusted to conform to Section 1011.84(3)(e), Florida Statutes by including all technically unencumbered GL codes rather than only 31100.)</t>
  </si>
  <si>
    <t>CHECK AND BALANCE SECTION OF SCHEDULE</t>
  </si>
  <si>
    <t>RECONCILIATION:</t>
  </si>
  <si>
    <t>Prior year fund balance net of compensated absences (AMOUNT EXPECTED TO BE FINANCED IN FUTURE YEARS)</t>
  </si>
  <si>
    <t>Prior year net fund balance from above, minus ADJUSTED PRIOR YEAR FUND BALANCE</t>
  </si>
  <si>
    <t>Prior year net fund balance from above, minus PRIOR YEAR 6-30 FUND BALANCE</t>
  </si>
  <si>
    <t>SNP BALANCE TEST:</t>
  </si>
  <si>
    <t>Total Assets</t>
  </si>
  <si>
    <t>Total Liabilities</t>
  </si>
  <si>
    <t>Total Fund Balance</t>
  </si>
  <si>
    <t>Total Assets - Total Liabilities + Total Fund Balance</t>
  </si>
  <si>
    <t>DIVISION CHECK: Assets - Liabilities - Beginning Fund Balance - Revenues + Expenses</t>
  </si>
  <si>
    <t>Unlocked working space:</t>
  </si>
  <si>
    <t>EASTERN FLORIDA STATE COLLEGE</t>
  </si>
  <si>
    <t>VALENCIA COLLEGE</t>
  </si>
  <si>
    <t>SOUTH FLORIDA STATE COLLEGE</t>
  </si>
  <si>
    <t>SEMINOLE STATE COLLEGE OF FLORIDA</t>
  </si>
  <si>
    <t>SANTA FE COLLEGE</t>
  </si>
  <si>
    <t>ST. PETERSBURG COLLEGE</t>
  </si>
  <si>
    <t>ST. JOHNS RIVER STATE COLLEGE</t>
  </si>
  <si>
    <t>POLK STATE COLLEGE</t>
  </si>
  <si>
    <t>PENSACOLA STATE COLLEGE</t>
  </si>
  <si>
    <t>PASCO-HERNANDO STATE COLLEGE</t>
  </si>
  <si>
    <t>PALM BEACH STATE COLLEGE</t>
  </si>
  <si>
    <t>NORTHWEST FLORIDA STATE COLLEGE</t>
  </si>
  <si>
    <t>NORTH FLORIDA COMMUNITY COLLEGE</t>
  </si>
  <si>
    <t>MIAMI DADE COLLEGE</t>
  </si>
  <si>
    <t>STATE COLLEGE OF FLORIDA, MANATEE-SARASOTA</t>
  </si>
  <si>
    <t>LAKE-SUMTER STATE COLLEGE</t>
  </si>
  <si>
    <t>FLORIDA GATEWAY COLLEGE</t>
  </si>
  <si>
    <t>INDIAN RIVER STATE COLLEGE</t>
  </si>
  <si>
    <t>HILLSBOROUGH COMMUNITY COLLEGE</t>
  </si>
  <si>
    <t>GULF COAST STATE COLLEGE</t>
  </si>
  <si>
    <t>FLORIDA KEYS COMMUNITY COLLEGE</t>
  </si>
  <si>
    <t>FLORIDA STATE COLLEGE AT JACKSONVILLE</t>
  </si>
  <si>
    <t>FLORIDA SOUTHWESTERN STATE COLLEGE</t>
  </si>
  <si>
    <t>DAYTONA STATE COLLEGE</t>
  </si>
  <si>
    <t>CHIPOLA COLLEGE</t>
  </si>
  <si>
    <t>COLLEGE OF CENTRAL FLORIDA</t>
  </si>
  <si>
    <t>BROWARD COLLEGE</t>
  </si>
  <si>
    <t>For the 2017-18 Fiscal Year</t>
  </si>
  <si>
    <t>2018.v01</t>
  </si>
  <si>
    <t>2018.v03</t>
  </si>
  <si>
    <t>Investments Current Restricted</t>
  </si>
  <si>
    <t>Deferred Outflows of Resources - Other Postemployment Benefits</t>
  </si>
  <si>
    <t>19910</t>
  </si>
  <si>
    <t xml:space="preserve">Other Postemployment Benefits Liability - Current </t>
  </si>
  <si>
    <t>22730</t>
  </si>
  <si>
    <t xml:space="preserve">Other Postemployment Benefits Liability - Non-Current </t>
  </si>
  <si>
    <t>Deferred Inflows of Resources - Other Postemployment Benefits</t>
  </si>
  <si>
    <t>29910</t>
  </si>
  <si>
    <t xml:space="preserve">Deferred Inflows - Irrevocable Split-Interest Agreements </t>
  </si>
  <si>
    <t>29912</t>
  </si>
  <si>
    <t>Fiscal Year 2018-19</t>
  </si>
  <si>
    <t>Fiscal Year 2018-2019</t>
  </si>
  <si>
    <t>2019.v01</t>
  </si>
  <si>
    <t>2019.v001</t>
  </si>
  <si>
    <t>41750 x 49%</t>
  </si>
  <si>
    <t>Comp Abs</t>
  </si>
  <si>
    <t>41750 x 9%</t>
  </si>
  <si>
    <t>41750 x 18%</t>
  </si>
  <si>
    <t>41750 x 14%</t>
  </si>
  <si>
    <t>1646976 x 49%</t>
  </si>
  <si>
    <t>GASB 68</t>
  </si>
  <si>
    <t>1646976 x 9%</t>
  </si>
  <si>
    <t>1646976 x 18%</t>
  </si>
  <si>
    <t>1646976 x 14%</t>
  </si>
  <si>
    <t>Deferred Outflows of Resources - Lease Agreements</t>
  </si>
  <si>
    <t>19911</t>
  </si>
  <si>
    <t>Deferred Outflows of Resources - Asset Retirement Obligations</t>
  </si>
  <si>
    <t>19913</t>
  </si>
  <si>
    <t xml:space="preserve">Asset Retirement Obligations - Current </t>
  </si>
  <si>
    <t>26710</t>
  </si>
  <si>
    <t xml:space="preserve">Asset Retirement Obligations - Non Current </t>
  </si>
  <si>
    <t>26720</t>
  </si>
  <si>
    <t xml:space="preserve">Deffered Inflows of Resources - Lease Agreements </t>
  </si>
  <si>
    <t>29911</t>
  </si>
  <si>
    <t>Rental Revenue (Short-Term)</t>
  </si>
  <si>
    <t>Lease Revenue (Long-Term)</t>
  </si>
  <si>
    <t>46500</t>
  </si>
  <si>
    <t>59600</t>
  </si>
  <si>
    <t>Rentals (Short-Term)</t>
  </si>
  <si>
    <t>Lease Payments (Long-Term/Asset &lt;$5,000)</t>
  </si>
  <si>
    <t>63100</t>
  </si>
  <si>
    <t>Lease Payments (Long-Term/Asset =&gt; $5,000)</t>
  </si>
  <si>
    <t>73100</t>
  </si>
  <si>
    <t>TALLAHASSEE COMMUNITY COLLEGE</t>
  </si>
  <si>
    <r>
      <rPr>
        <sz val="9"/>
        <color rgb="FFFF0000"/>
        <rFont val="Arial"/>
        <family val="2"/>
      </rPr>
      <t>Unencumbered</t>
    </r>
    <r>
      <rPr>
        <sz val="9"/>
        <color indexed="8"/>
        <rFont val="Arial"/>
        <family val="2"/>
      </rPr>
      <t xml:space="preserve"> Fund Balance as % of Total Funds Available</t>
    </r>
  </si>
  <si>
    <t>FY 2018-2019 Summary of Accounts by General Ledger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</si>
</sst>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.00_);_(* \(#,##0.00\)"/>
    <numFmt numFmtId="166" formatCode="0.0000%"/>
    <numFmt numFmtId="167" formatCode="#,##0.00;[Red]#,##0.00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b/>
      <sz val="9"/>
      <color rgb="FFC00000"/>
      <name val="Arial"/>
      <family val="2"/>
    </font>
    <font>
      <b/>
      <sz val="9"/>
      <color rgb="FFFF0000"/>
      <name val="Arial"/>
      <family val="2"/>
    </font>
    <font>
      <b/>
      <u/>
      <sz val="9"/>
      <color rgb="FF002060"/>
      <name val="Arial"/>
      <family val="2"/>
    </font>
    <font>
      <b/>
      <i/>
      <u/>
      <sz val="9"/>
      <color rgb="FF002060"/>
      <name val="Arial"/>
      <family val="2"/>
    </font>
    <font>
      <sz val="9"/>
      <color rgb="FF002060"/>
      <name val="Arial"/>
      <family val="2"/>
    </font>
    <font>
      <u/>
      <sz val="9"/>
      <color rgb="FF0070C0"/>
      <name val="Arial"/>
      <family val="2"/>
    </font>
    <font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i/>
      <sz val="9"/>
      <color rgb="FFFF0000"/>
      <name val="Arial"/>
      <family val="2"/>
    </font>
    <font>
      <sz val="9"/>
      <color indexed="8"/>
      <name val="Arial"/>
      <family val="2"/>
    </font>
    <font>
      <sz val="9"/>
      <color indexed="10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indexed="10"/>
      <name val="Arial"/>
      <family val="2"/>
    </font>
    <font>
      <sz val="8"/>
      <color theme="1"/>
      <name val="Arial"/>
      <family val="2"/>
    </font>
    <font>
      <b/>
      <sz val="9"/>
      <color indexed="12"/>
      <name val="Arial"/>
      <family val="2"/>
    </font>
    <font>
      <b/>
      <sz val="9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1"/>
      <name val="Tahoma"/>
      <family val="2"/>
    </font>
    <font>
      <sz val="8"/>
      <color indexed="81"/>
      <name val="Tahoma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</borders>
  <cellStyleXfs count="1376">
    <xf numFmtId="0" fontId="0" fillId="0" borderId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0" fillId="18" borderId="0" applyNumberFormat="0" applyBorder="0" applyAlignment="0" applyProtection="0"/>
    <xf numFmtId="0" fontId="1" fillId="3" borderId="0" applyNumberFormat="0" applyBorder="0" applyAlignment="0" applyProtection="0"/>
    <xf numFmtId="0" fontId="10" fillId="19" borderId="0" applyNumberFormat="0" applyBorder="0" applyAlignment="0" applyProtection="0"/>
    <xf numFmtId="0" fontId="1" fillId="5" borderId="0" applyNumberFormat="0" applyBorder="0" applyAlignment="0" applyProtection="0"/>
    <xf numFmtId="0" fontId="10" fillId="20" borderId="0" applyNumberFormat="0" applyBorder="0" applyAlignment="0" applyProtection="0"/>
    <xf numFmtId="0" fontId="1" fillId="7" borderId="0" applyNumberFormat="0" applyBorder="0" applyAlignment="0" applyProtection="0"/>
    <xf numFmtId="0" fontId="10" fillId="21" borderId="0" applyNumberFormat="0" applyBorder="0" applyAlignment="0" applyProtection="0"/>
    <xf numFmtId="0" fontId="1" fillId="9" borderId="0" applyNumberFormat="0" applyBorder="0" applyAlignment="0" applyProtection="0"/>
    <xf numFmtId="0" fontId="10" fillId="22" borderId="0" applyNumberFormat="0" applyBorder="0" applyAlignment="0" applyProtection="0"/>
    <xf numFmtId="0" fontId="1" fillId="11" borderId="0" applyNumberFormat="0" applyBorder="0" applyAlignment="0" applyProtection="0"/>
    <xf numFmtId="0" fontId="10" fillId="23" borderId="0" applyNumberFormat="0" applyBorder="0" applyAlignment="0" applyProtection="0"/>
    <xf numFmtId="0" fontId="1" fillId="13" borderId="0" applyNumberFormat="0" applyBorder="0" applyAlignment="0" applyProtection="0"/>
    <xf numFmtId="0" fontId="10" fillId="24" borderId="0" applyNumberFormat="0" applyBorder="0" applyAlignment="0" applyProtection="0"/>
    <xf numFmtId="0" fontId="1" fillId="4" borderId="0" applyNumberFormat="0" applyBorder="0" applyAlignment="0" applyProtection="0"/>
    <xf numFmtId="0" fontId="10" fillId="25" borderId="0" applyNumberFormat="0" applyBorder="0" applyAlignment="0" applyProtection="0"/>
    <xf numFmtId="0" fontId="1" fillId="6" borderId="0" applyNumberFormat="0" applyBorder="0" applyAlignment="0" applyProtection="0"/>
    <xf numFmtId="0" fontId="10" fillId="26" borderId="0" applyNumberFormat="0" applyBorder="0" applyAlignment="0" applyProtection="0"/>
    <xf numFmtId="0" fontId="1" fillId="8" borderId="0" applyNumberFormat="0" applyBorder="0" applyAlignment="0" applyProtection="0"/>
    <xf numFmtId="0" fontId="10" fillId="21" borderId="0" applyNumberFormat="0" applyBorder="0" applyAlignment="0" applyProtection="0"/>
    <xf numFmtId="0" fontId="1" fillId="10" borderId="0" applyNumberFormat="0" applyBorder="0" applyAlignment="0" applyProtection="0"/>
    <xf numFmtId="0" fontId="10" fillId="24" borderId="0" applyNumberFormat="0" applyBorder="0" applyAlignment="0" applyProtection="0"/>
    <xf numFmtId="0" fontId="1" fillId="12" borderId="0" applyNumberFormat="0" applyBorder="0" applyAlignment="0" applyProtection="0"/>
    <xf numFmtId="0" fontId="10" fillId="27" borderId="0" applyNumberFormat="0" applyBorder="0" applyAlignment="0" applyProtection="0"/>
    <xf numFmtId="0" fontId="1" fillId="14" borderId="0" applyNumberFormat="0" applyBorder="0" applyAlignment="0" applyProtection="0"/>
    <xf numFmtId="0" fontId="11" fillId="28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5" borderId="0" applyNumberFormat="0" applyBorder="0" applyAlignment="0" applyProtection="0"/>
    <xf numFmtId="0" fontId="12" fillId="19" borderId="0" applyNumberFormat="0" applyBorder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4" fillId="37" borderId="19" applyNumberFormat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0" borderId="0" applyNumberFormat="0" applyBorder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20" fillId="0" borderId="2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23" borderId="18" applyNumberFormat="0" applyAlignment="0" applyProtection="0"/>
    <xf numFmtId="0" fontId="22" fillId="23" borderId="18" applyNumberFormat="0" applyAlignment="0" applyProtection="0"/>
    <xf numFmtId="0" fontId="23" fillId="0" borderId="23" applyNumberFormat="0" applyFill="0" applyAlignment="0" applyProtection="0"/>
    <xf numFmtId="0" fontId="24" fillId="38" borderId="0" applyNumberFormat="0" applyBorder="0" applyAlignment="0" applyProtection="0"/>
    <xf numFmtId="0" fontId="5" fillId="0" borderId="0"/>
    <xf numFmtId="0" fontId="5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25" fillId="0" borderId="0"/>
    <xf numFmtId="0" fontId="1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6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1" fillId="0" borderId="0"/>
    <xf numFmtId="0" fontId="5" fillId="0" borderId="0"/>
    <xf numFmtId="0" fontId="25" fillId="0" borderId="0"/>
    <xf numFmtId="0" fontId="1" fillId="0" borderId="0"/>
    <xf numFmtId="0" fontId="26" fillId="0" borderId="0"/>
    <xf numFmtId="0" fontId="25" fillId="0" borderId="0"/>
    <xf numFmtId="0" fontId="5" fillId="0" borderId="0"/>
    <xf numFmtId="0" fontId="26" fillId="0" borderId="0"/>
    <xf numFmtId="0" fontId="5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6" fillId="0" borderId="0"/>
    <xf numFmtId="0" fontId="5" fillId="39" borderId="24" applyNumberFormat="0" applyFont="0" applyAlignment="0" applyProtection="0"/>
    <xf numFmtId="0" fontId="1" fillId="2" borderId="1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1" fillId="2" borderId="1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" fillId="0" borderId="0"/>
    <xf numFmtId="0" fontId="1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5" fillId="0" borderId="0"/>
    <xf numFmtId="0" fontId="2" fillId="0" borderId="0"/>
    <xf numFmtId="0" fontId="25" fillId="0" borderId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43" fontId="5" fillId="0" borderId="0" applyFont="0" applyFill="0" applyBorder="0" applyAlignment="0" applyProtection="0"/>
    <xf numFmtId="0" fontId="5" fillId="0" borderId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13" fillId="36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22" fillId="23" borderId="18" applyNumberForma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5" fillId="39" borderId="24" applyNumberFormat="0" applyFon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7" fillId="36" borderId="25" applyNumberFormat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29" fillId="0" borderId="26" applyNumberFormat="0" applyFill="0" applyAlignment="0" applyProtection="0"/>
    <xf numFmtId="0" fontId="41" fillId="0" borderId="0" applyNumberFormat="0" applyFill="0" applyBorder="0" applyAlignment="0" applyProtection="0"/>
  </cellStyleXfs>
  <cellXfs count="371">
    <xf numFmtId="0" fontId="0" fillId="0" borderId="0" xfId="0"/>
    <xf numFmtId="0" fontId="5" fillId="0" borderId="0" xfId="4" applyNumberFormat="1" applyFont="1" applyAlignment="1" applyProtection="1"/>
    <xf numFmtId="4" fontId="5" fillId="0" borderId="0" xfId="4" applyNumberFormat="1" applyFont="1" applyAlignment="1" applyProtection="1"/>
    <xf numFmtId="0" fontId="6" fillId="0" borderId="0" xfId="4" applyNumberFormat="1" applyFont="1" applyAlignment="1" applyProtection="1">
      <alignment horizontal="left"/>
    </xf>
    <xf numFmtId="4" fontId="3" fillId="15" borderId="2" xfId="4" applyNumberFormat="1" applyFont="1" applyFill="1" applyBorder="1" applyAlignment="1" applyProtection="1"/>
    <xf numFmtId="4" fontId="3" fillId="15" borderId="3" xfId="4" applyNumberFormat="1" applyFont="1" applyFill="1" applyBorder="1" applyAlignment="1" applyProtection="1">
      <alignment horizontal="center"/>
    </xf>
    <xf numFmtId="4" fontId="3" fillId="15" borderId="4" xfId="4" applyNumberFormat="1" applyFont="1" applyFill="1" applyBorder="1" applyAlignment="1" applyProtection="1">
      <alignment horizontal="center"/>
    </xf>
    <xf numFmtId="4" fontId="3" fillId="15" borderId="3" xfId="4" applyNumberFormat="1" applyFont="1" applyFill="1" applyBorder="1" applyAlignment="1" applyProtection="1"/>
    <xf numFmtId="4" fontId="3" fillId="15" borderId="5" xfId="4" applyNumberFormat="1" applyFont="1" applyFill="1" applyBorder="1" applyAlignment="1" applyProtection="1">
      <alignment horizontal="center"/>
    </xf>
    <xf numFmtId="4" fontId="3" fillId="15" borderId="6" xfId="4" applyNumberFormat="1" applyFont="1" applyFill="1" applyBorder="1" applyAlignment="1" applyProtection="1">
      <alignment horizontal="center"/>
    </xf>
    <xf numFmtId="4" fontId="3" fillId="15" borderId="7" xfId="4" applyNumberFormat="1" applyFont="1" applyFill="1" applyBorder="1" applyAlignment="1" applyProtection="1">
      <alignment horizontal="center"/>
    </xf>
    <xf numFmtId="4" fontId="3" fillId="15" borderId="0" xfId="4" applyNumberFormat="1" applyFont="1" applyFill="1" applyBorder="1" applyAlignment="1" applyProtection="1">
      <alignment horizontal="center"/>
    </xf>
    <xf numFmtId="4" fontId="3" fillId="15" borderId="8" xfId="4" applyNumberFormat="1" applyFont="1" applyFill="1" applyBorder="1" applyAlignment="1" applyProtection="1">
      <alignment horizontal="center"/>
    </xf>
    <xf numFmtId="4" fontId="5" fillId="0" borderId="9" xfId="4" applyNumberFormat="1" applyFont="1" applyBorder="1" applyAlignment="1" applyProtection="1"/>
    <xf numFmtId="4" fontId="5" fillId="0" borderId="10" xfId="4" applyNumberFormat="1" applyFont="1" applyBorder="1" applyAlignment="1" applyProtection="1"/>
    <xf numFmtId="4" fontId="5" fillId="0" borderId="3" xfId="4" applyNumberFormat="1" applyFont="1" applyBorder="1" applyAlignment="1" applyProtection="1"/>
    <xf numFmtId="4" fontId="5" fillId="0" borderId="11" xfId="4" applyNumberFormat="1" applyFont="1" applyBorder="1" applyAlignment="1" applyProtection="1"/>
    <xf numFmtId="4" fontId="5" fillId="0" borderId="12" xfId="4" applyNumberFormat="1" applyFont="1" applyBorder="1" applyAlignment="1" applyProtection="1"/>
    <xf numFmtId="0" fontId="3" fillId="0" borderId="13" xfId="4" applyNumberFormat="1" applyFont="1" applyBorder="1" applyAlignment="1" applyProtection="1">
      <alignment horizontal="center"/>
    </xf>
    <xf numFmtId="4" fontId="5" fillId="0" borderId="6" xfId="4" applyNumberFormat="1" applyFont="1" applyBorder="1" applyAlignment="1" applyProtection="1">
      <alignment horizontal="left" indent="1"/>
    </xf>
    <xf numFmtId="44" fontId="5" fillId="0" borderId="7" xfId="2" applyFont="1" applyBorder="1" applyAlignment="1" applyProtection="1"/>
    <xf numFmtId="9" fontId="5" fillId="0" borderId="8" xfId="3" applyFont="1" applyBorder="1" applyAlignment="1" applyProtection="1"/>
    <xf numFmtId="43" fontId="5" fillId="16" borderId="0" xfId="1" applyFont="1" applyFill="1" applyAlignment="1" applyProtection="1">
      <protection locked="0"/>
    </xf>
    <xf numFmtId="4" fontId="8" fillId="0" borderId="7" xfId="4" applyNumberFormat="1" applyFont="1" applyBorder="1" applyAlignment="1" applyProtection="1"/>
    <xf numFmtId="4" fontId="8" fillId="0" borderId="0" xfId="4" applyNumberFormat="1" applyFont="1" applyBorder="1" applyAlignment="1" applyProtection="1"/>
    <xf numFmtId="4" fontId="5" fillId="0" borderId="7" xfId="4" applyNumberFormat="1" applyFont="1" applyBorder="1" applyAlignment="1" applyProtection="1"/>
    <xf numFmtId="4" fontId="5" fillId="0" borderId="8" xfId="4" applyNumberFormat="1" applyFont="1" applyBorder="1" applyAlignment="1" applyProtection="1"/>
    <xf numFmtId="43" fontId="5" fillId="16" borderId="0" xfId="1" applyFont="1" applyFill="1" applyAlignment="1" applyProtection="1"/>
    <xf numFmtId="4" fontId="5" fillId="0" borderId="6" xfId="4" applyNumberFormat="1" applyFont="1" applyBorder="1" applyAlignment="1" applyProtection="1">
      <alignment horizontal="left" indent="3"/>
    </xf>
    <xf numFmtId="3" fontId="5" fillId="0" borderId="0" xfId="4" applyNumberFormat="1" applyFont="1" applyAlignment="1" applyProtection="1"/>
    <xf numFmtId="44" fontId="5" fillId="0" borderId="14" xfId="2" applyFont="1" applyBorder="1" applyAlignment="1" applyProtection="1"/>
    <xf numFmtId="4" fontId="5" fillId="0" borderId="6" xfId="4" applyNumberFormat="1" applyFont="1" applyBorder="1" applyAlignment="1" applyProtection="1"/>
    <xf numFmtId="4" fontId="5" fillId="0" borderId="15" xfId="4" applyNumberFormat="1" applyFont="1" applyBorder="1" applyAlignment="1" applyProtection="1">
      <alignment horizontal="right"/>
    </xf>
    <xf numFmtId="44" fontId="5" fillId="0" borderId="16" xfId="2" applyFont="1" applyBorder="1" applyAlignment="1" applyProtection="1"/>
    <xf numFmtId="9" fontId="5" fillId="0" borderId="17" xfId="3" applyFont="1" applyBorder="1" applyAlignment="1" applyProtection="1"/>
    <xf numFmtId="4" fontId="9" fillId="0" borderId="4" xfId="4" applyNumberFormat="1" applyFont="1" applyFill="1" applyBorder="1" applyAlignment="1" applyProtection="1">
      <alignment wrapText="1"/>
    </xf>
    <xf numFmtId="44" fontId="5" fillId="17" borderId="0" xfId="2" applyFont="1" applyFill="1" applyBorder="1" applyAlignment="1" applyProtection="1"/>
    <xf numFmtId="4" fontId="5" fillId="0" borderId="0" xfId="4" applyNumberFormat="1" applyFont="1" applyFill="1" applyBorder="1" applyAlignment="1" applyProtection="1"/>
    <xf numFmtId="164" fontId="5" fillId="0" borderId="0" xfId="4" applyNumberFormat="1" applyFont="1" applyFill="1" applyAlignment="1" applyProtection="1"/>
    <xf numFmtId="4" fontId="9" fillId="0" borderId="0" xfId="4" applyNumberFormat="1" applyFont="1" applyFill="1" applyBorder="1" applyAlignment="1" applyProtection="1">
      <alignment wrapText="1"/>
    </xf>
    <xf numFmtId="164" fontId="5" fillId="0" borderId="0" xfId="4" applyNumberFormat="1" applyFont="1" applyAlignment="1" applyProtection="1"/>
    <xf numFmtId="0" fontId="3" fillId="0" borderId="0" xfId="4" applyNumberFormat="1" applyFont="1" applyBorder="1" applyAlignment="1" applyProtection="1">
      <alignment horizontal="right"/>
    </xf>
    <xf numFmtId="44" fontId="8" fillId="16" borderId="7" xfId="2" applyFont="1" applyFill="1" applyBorder="1" applyAlignment="1" applyProtection="1"/>
    <xf numFmtId="0" fontId="5" fillId="0" borderId="0" xfId="4" applyNumberFormat="1" applyFont="1" applyBorder="1" applyAlignment="1" applyProtection="1"/>
    <xf numFmtId="44" fontId="8" fillId="16" borderId="7" xfId="2" applyFont="1" applyFill="1" applyBorder="1" applyAlignment="1" applyProtection="1">
      <protection locked="0"/>
    </xf>
    <xf numFmtId="44" fontId="8" fillId="16" borderId="0" xfId="2" applyFont="1" applyFill="1" applyBorder="1" applyAlignment="1" applyProtection="1">
      <protection locked="0"/>
    </xf>
    <xf numFmtId="44" fontId="8" fillId="16" borderId="14" xfId="2" applyFont="1" applyFill="1" applyBorder="1" applyAlignment="1" applyProtection="1">
      <protection locked="0"/>
    </xf>
    <xf numFmtId="0" fontId="9" fillId="0" borderId="0" xfId="4" applyNumberFormat="1" applyFont="1" applyFill="1" applyBorder="1" applyAlignment="1" applyProtection="1"/>
    <xf numFmtId="39" fontId="9" fillId="0" borderId="0" xfId="0" applyNumberFormat="1" applyFont="1" applyFill="1" applyBorder="1" applyAlignment="1" applyProtection="1"/>
    <xf numFmtId="39" fontId="9" fillId="0" borderId="27" xfId="0" applyNumberFormat="1" applyFont="1" applyFill="1" applyBorder="1" applyAlignment="1" applyProtection="1"/>
    <xf numFmtId="165" fontId="9" fillId="0" borderId="0" xfId="0" applyNumberFormat="1" applyFont="1" applyFill="1" applyBorder="1" applyAlignment="1" applyProtection="1"/>
    <xf numFmtId="4" fontId="5" fillId="0" borderId="40" xfId="4" applyNumberFormat="1" applyFont="1" applyBorder="1" applyAlignment="1" applyProtection="1"/>
    <xf numFmtId="4" fontId="3" fillId="15" borderId="42" xfId="4" applyNumberFormat="1" applyFont="1" applyFill="1" applyBorder="1" applyAlignment="1" applyProtection="1"/>
    <xf numFmtId="4" fontId="3" fillId="15" borderId="40" xfId="4" applyNumberFormat="1" applyFont="1" applyFill="1" applyBorder="1" applyAlignment="1" applyProtection="1">
      <alignment horizontal="center"/>
    </xf>
    <xf numFmtId="4" fontId="3" fillId="15" borderId="41" xfId="4" applyNumberFormat="1" applyFont="1" applyFill="1" applyBorder="1" applyAlignment="1" applyProtection="1">
      <alignment horizontal="center"/>
    </xf>
    <xf numFmtId="4" fontId="3" fillId="15" borderId="40" xfId="4" applyNumberFormat="1" applyFont="1" applyFill="1" applyBorder="1" applyAlignment="1" applyProtection="1"/>
    <xf numFmtId="4" fontId="3" fillId="15" borderId="43" xfId="4" applyNumberFormat="1" applyFont="1" applyFill="1" applyBorder="1" applyAlignment="1" applyProtection="1">
      <alignment horizontal="center"/>
    </xf>
    <xf numFmtId="4" fontId="5" fillId="0" borderId="44" xfId="4" applyNumberFormat="1" applyFont="1" applyBorder="1" applyAlignment="1" applyProtection="1"/>
    <xf numFmtId="4" fontId="5" fillId="0" borderId="45" xfId="4" applyNumberFormat="1" applyFont="1" applyBorder="1" applyAlignment="1" applyProtection="1"/>
    <xf numFmtId="4" fontId="5" fillId="0" borderId="46" xfId="4" applyNumberFormat="1" applyFont="1" applyBorder="1" applyAlignment="1" applyProtection="1"/>
    <xf numFmtId="4" fontId="5" fillId="0" borderId="47" xfId="4" applyNumberFormat="1" applyFont="1" applyBorder="1" applyAlignment="1" applyProtection="1"/>
    <xf numFmtId="4" fontId="5" fillId="0" borderId="48" xfId="4" applyNumberFormat="1" applyFont="1" applyBorder="1" applyAlignment="1" applyProtection="1"/>
    <xf numFmtId="4" fontId="5" fillId="0" borderId="49" xfId="4" applyNumberFormat="1" applyFont="1" applyBorder="1" applyAlignment="1" applyProtection="1"/>
    <xf numFmtId="4" fontId="9" fillId="0" borderId="50" xfId="4" applyNumberFormat="1" applyFont="1" applyFill="1" applyBorder="1" applyAlignment="1" applyProtection="1">
      <alignment wrapText="1"/>
    </xf>
    <xf numFmtId="4" fontId="3" fillId="15" borderId="51" xfId="4" applyNumberFormat="1" applyFont="1" applyFill="1" applyBorder="1" applyAlignment="1" applyProtection="1"/>
    <xf numFmtId="4" fontId="3" fillId="15" borderId="47" xfId="4" applyNumberFormat="1" applyFont="1" applyFill="1" applyBorder="1" applyAlignment="1" applyProtection="1">
      <alignment horizontal="center"/>
    </xf>
    <xf numFmtId="4" fontId="3" fillId="15" borderId="50" xfId="4" applyNumberFormat="1" applyFont="1" applyFill="1" applyBorder="1" applyAlignment="1" applyProtection="1">
      <alignment horizontal="center"/>
    </xf>
    <xf numFmtId="4" fontId="3" fillId="15" borderId="47" xfId="4" applyNumberFormat="1" applyFont="1" applyFill="1" applyBorder="1" applyAlignment="1" applyProtection="1"/>
    <xf numFmtId="4" fontId="3" fillId="15" borderId="52" xfId="4" applyNumberFormat="1" applyFont="1" applyFill="1" applyBorder="1" applyAlignment="1" applyProtection="1">
      <alignment horizontal="center"/>
    </xf>
    <xf numFmtId="4" fontId="5" fillId="0" borderId="53" xfId="4" applyNumberFormat="1" applyFont="1" applyBorder="1" applyAlignment="1" applyProtection="1"/>
    <xf numFmtId="0" fontId="5" fillId="0" borderId="0" xfId="4" applyFont="1"/>
    <xf numFmtId="4" fontId="5" fillId="0" borderId="0" xfId="4" applyNumberFormat="1" applyFont="1"/>
    <xf numFmtId="0" fontId="6" fillId="0" borderId="0" xfId="4" applyFont="1" applyAlignment="1">
      <alignment horizontal="left"/>
    </xf>
    <xf numFmtId="4" fontId="3" fillId="15" borderId="51" xfId="4" applyNumberFormat="1" applyFont="1" applyFill="1" applyBorder="1"/>
    <xf numFmtId="4" fontId="3" fillId="15" borderId="47" xfId="4" applyNumberFormat="1" applyFont="1" applyFill="1" applyBorder="1" applyAlignment="1">
      <alignment horizontal="center"/>
    </xf>
    <xf numFmtId="4" fontId="3" fillId="15" borderId="50" xfId="4" applyNumberFormat="1" applyFont="1" applyFill="1" applyBorder="1" applyAlignment="1">
      <alignment horizontal="center"/>
    </xf>
    <xf numFmtId="4" fontId="3" fillId="15" borderId="47" xfId="4" applyNumberFormat="1" applyFont="1" applyFill="1" applyBorder="1"/>
    <xf numFmtId="4" fontId="3" fillId="15" borderId="52" xfId="4" applyNumberFormat="1" applyFont="1" applyFill="1" applyBorder="1" applyAlignment="1">
      <alignment horizontal="center"/>
    </xf>
    <xf numFmtId="4" fontId="3" fillId="15" borderId="6" xfId="4" applyNumberFormat="1" applyFont="1" applyFill="1" applyBorder="1" applyAlignment="1">
      <alignment horizontal="center"/>
    </xf>
    <xf numFmtId="4" fontId="3" fillId="15" borderId="7" xfId="4" applyNumberFormat="1" applyFont="1" applyFill="1" applyBorder="1" applyAlignment="1">
      <alignment horizontal="center"/>
    </xf>
    <xf numFmtId="4" fontId="3" fillId="15" borderId="0" xfId="4" applyNumberFormat="1" applyFont="1" applyFill="1" applyAlignment="1">
      <alignment horizontal="center"/>
    </xf>
    <xf numFmtId="4" fontId="3" fillId="15" borderId="8" xfId="4" applyNumberFormat="1" applyFont="1" applyFill="1" applyBorder="1" applyAlignment="1">
      <alignment horizontal="center"/>
    </xf>
    <xf numFmtId="4" fontId="5" fillId="0" borderId="53" xfId="4" applyNumberFormat="1" applyFont="1" applyBorder="1"/>
    <xf numFmtId="4" fontId="5" fillId="0" borderId="49" xfId="4" applyNumberFormat="1" applyFont="1" applyBorder="1"/>
    <xf numFmtId="4" fontId="5" fillId="0" borderId="47" xfId="4" applyNumberFormat="1" applyFont="1" applyBorder="1"/>
    <xf numFmtId="4" fontId="5" fillId="0" borderId="46" xfId="4" applyNumberFormat="1" applyFont="1" applyBorder="1"/>
    <xf numFmtId="4" fontId="5" fillId="0" borderId="48" xfId="4" applyNumberFormat="1" applyFont="1" applyBorder="1"/>
    <xf numFmtId="0" fontId="3" fillId="0" borderId="13" xfId="4" applyFont="1" applyBorder="1" applyAlignment="1">
      <alignment horizontal="center"/>
    </xf>
    <xf numFmtId="4" fontId="5" fillId="0" borderId="6" xfId="4" applyNumberFormat="1" applyFont="1" applyBorder="1" applyAlignment="1">
      <alignment horizontal="left" indent="1"/>
    </xf>
    <xf numFmtId="44" fontId="8" fillId="16" borderId="7" xfId="2" applyFont="1" applyFill="1" applyBorder="1" applyProtection="1">
      <protection locked="0"/>
    </xf>
    <xf numFmtId="44" fontId="8" fillId="16" borderId="0" xfId="2" applyFont="1" applyFill="1" applyProtection="1">
      <protection locked="0"/>
    </xf>
    <xf numFmtId="44" fontId="5" fillId="0" borderId="7" xfId="2" applyFont="1" applyBorder="1"/>
    <xf numFmtId="9" fontId="5" fillId="0" borderId="8" xfId="3" applyFont="1" applyBorder="1"/>
    <xf numFmtId="43" fontId="5" fillId="16" borderId="0" xfId="1" applyFont="1" applyFill="1" applyProtection="1">
      <protection locked="0"/>
    </xf>
    <xf numFmtId="4" fontId="8" fillId="0" borderId="7" xfId="4" applyNumberFormat="1" applyFont="1" applyBorder="1"/>
    <xf numFmtId="4" fontId="8" fillId="0" borderId="0" xfId="4" applyNumberFormat="1" applyFont="1"/>
    <xf numFmtId="4" fontId="5" fillId="0" borderId="7" xfId="4" applyNumberFormat="1" applyFont="1" applyBorder="1"/>
    <xf numFmtId="43" fontId="5" fillId="16" borderId="0" xfId="1" applyFont="1" applyFill="1"/>
    <xf numFmtId="4" fontId="5" fillId="0" borderId="6" xfId="4" applyNumberFormat="1" applyFont="1" applyBorder="1" applyAlignment="1">
      <alignment horizontal="left" indent="3"/>
    </xf>
    <xf numFmtId="3" fontId="5" fillId="0" borderId="0" xfId="4" applyNumberFormat="1" applyFont="1"/>
    <xf numFmtId="44" fontId="8" fillId="16" borderId="14" xfId="2" applyFont="1" applyFill="1" applyBorder="1" applyProtection="1">
      <protection locked="0"/>
    </xf>
    <xf numFmtId="44" fontId="5" fillId="0" borderId="14" xfId="2" applyFont="1" applyBorder="1"/>
    <xf numFmtId="4" fontId="5" fillId="0" borderId="6" xfId="4" applyNumberFormat="1" applyFont="1" applyBorder="1"/>
    <xf numFmtId="4" fontId="5" fillId="0" borderId="15" xfId="4" applyNumberFormat="1" applyFont="1" applyBorder="1" applyAlignment="1">
      <alignment horizontal="right"/>
    </xf>
    <xf numFmtId="44" fontId="5" fillId="0" borderId="16" xfId="2" applyFont="1" applyBorder="1"/>
    <xf numFmtId="9" fontId="5" fillId="0" borderId="17" xfId="3" applyFont="1" applyBorder="1"/>
    <xf numFmtId="4" fontId="9" fillId="0" borderId="50" xfId="4" applyNumberFormat="1" applyFont="1" applyBorder="1" applyAlignment="1">
      <alignment wrapText="1"/>
    </xf>
    <xf numFmtId="44" fontId="5" fillId="17" borderId="0" xfId="2" applyFont="1" applyFill="1"/>
    <xf numFmtId="164" fontId="5" fillId="0" borderId="0" xfId="4" applyNumberFormat="1" applyFont="1"/>
    <xf numFmtId="4" fontId="9" fillId="0" borderId="0" xfId="4" applyNumberFormat="1" applyFont="1" applyAlignment="1">
      <alignment wrapText="1"/>
    </xf>
    <xf numFmtId="0" fontId="3" fillId="0" borderId="0" xfId="4" applyFont="1" applyAlignment="1">
      <alignment horizontal="right"/>
    </xf>
    <xf numFmtId="44" fontId="5" fillId="0" borderId="47" xfId="2" applyFont="1" applyBorder="1" applyAlignment="1" applyProtection="1"/>
    <xf numFmtId="9" fontId="5" fillId="0" borderId="17" xfId="3" applyNumberFormat="1" applyFont="1" applyBorder="1" applyAlignment="1" applyProtection="1"/>
    <xf numFmtId="167" fontId="5" fillId="0" borderId="7" xfId="2" applyNumberFormat="1" applyFont="1" applyBorder="1" applyAlignment="1" applyProtection="1"/>
    <xf numFmtId="10" fontId="5" fillId="0" borderId="17" xfId="3" applyNumberFormat="1" applyFont="1" applyBorder="1" applyAlignment="1" applyProtection="1"/>
    <xf numFmtId="4" fontId="5" fillId="0" borderId="51" xfId="4" applyNumberFormat="1" applyFont="1" applyBorder="1" applyAlignment="1" applyProtection="1"/>
    <xf numFmtId="44" fontId="5" fillId="0" borderId="15" xfId="2" applyFont="1" applyBorder="1" applyAlignment="1" applyProtection="1"/>
    <xf numFmtId="0" fontId="5" fillId="0" borderId="47" xfId="4" applyNumberFormat="1" applyFont="1" applyBorder="1" applyAlignment="1" applyProtection="1"/>
    <xf numFmtId="9" fontId="5" fillId="0" borderId="14" xfId="3" applyFont="1" applyBorder="1" applyAlignment="1" applyProtection="1"/>
    <xf numFmtId="43" fontId="5" fillId="0" borderId="0" xfId="1" applyFont="1" applyBorder="1" applyAlignment="1" applyProtection="1"/>
    <xf numFmtId="0" fontId="3" fillId="0" borderId="0" xfId="4" applyNumberFormat="1" applyFont="1" applyAlignment="1">
      <alignment horizontal="center"/>
    </xf>
    <xf numFmtId="0" fontId="4" fillId="0" borderId="0" xfId="0" applyFont="1" applyAlignment="1"/>
    <xf numFmtId="0" fontId="3" fillId="0" borderId="0" xfId="4" applyFont="1" applyAlignment="1">
      <alignment horizontal="center"/>
    </xf>
    <xf numFmtId="0" fontId="9" fillId="0" borderId="0" xfId="4" applyNumberFormat="1" applyFont="1" applyFill="1" applyAlignment="1" applyProtection="1"/>
    <xf numFmtId="0" fontId="32" fillId="0" borderId="0" xfId="4" applyNumberFormat="1" applyFont="1" applyAlignment="1" applyProtection="1">
      <alignment horizontal="center"/>
    </xf>
    <xf numFmtId="0" fontId="32" fillId="0" borderId="8" xfId="4" applyNumberFormat="1" applyFont="1" applyBorder="1" applyAlignment="1" applyProtection="1"/>
    <xf numFmtId="0" fontId="33" fillId="17" borderId="51" xfId="4" applyNumberFormat="1" applyFont="1" applyFill="1" applyBorder="1" applyAlignment="1" applyProtection="1">
      <alignment horizontal="center"/>
    </xf>
    <xf numFmtId="0" fontId="33" fillId="17" borderId="52" xfId="4" applyNumberFormat="1" applyFont="1" applyFill="1" applyBorder="1" applyAlignment="1" applyProtection="1">
      <alignment horizontal="center"/>
    </xf>
    <xf numFmtId="0" fontId="43" fillId="0" borderId="0" xfId="4" applyNumberFormat="1" applyFont="1" applyAlignment="1" applyProtection="1"/>
    <xf numFmtId="0" fontId="9" fillId="0" borderId="0" xfId="4" applyNumberFormat="1" applyFont="1" applyAlignment="1" applyProtection="1"/>
    <xf numFmtId="0" fontId="44" fillId="0" borderId="0" xfId="4" applyNumberFormat="1" applyFont="1" applyFill="1" applyAlignment="1" applyProtection="1"/>
    <xf numFmtId="0" fontId="45" fillId="0" borderId="0" xfId="4" applyNumberFormat="1" applyFont="1" applyAlignment="1" applyProtection="1">
      <alignment horizontal="center"/>
    </xf>
    <xf numFmtId="39" fontId="45" fillId="0" borderId="0" xfId="4" applyNumberFormat="1" applyFont="1" applyAlignment="1" applyProtection="1">
      <alignment horizontal="left"/>
    </xf>
    <xf numFmtId="0" fontId="45" fillId="0" borderId="8" xfId="4" applyNumberFormat="1" applyFont="1" applyBorder="1" applyAlignment="1" applyProtection="1"/>
    <xf numFmtId="0" fontId="9" fillId="17" borderId="6" xfId="4" applyNumberFormat="1" applyFont="1" applyFill="1" applyBorder="1" applyAlignment="1" applyProtection="1"/>
    <xf numFmtId="0" fontId="9" fillId="17" borderId="0" xfId="4" applyNumberFormat="1" applyFont="1" applyFill="1" applyBorder="1" applyAlignment="1" applyProtection="1"/>
    <xf numFmtId="0" fontId="9" fillId="17" borderId="8" xfId="4" applyNumberFormat="1" applyFont="1" applyFill="1" applyBorder="1" applyAlignment="1" applyProtection="1"/>
    <xf numFmtId="0" fontId="34" fillId="40" borderId="27" xfId="4" applyNumberFormat="1" applyFont="1" applyFill="1" applyBorder="1" applyAlignment="1" applyProtection="1">
      <alignment horizontal="center"/>
    </xf>
    <xf numFmtId="39" fontId="9" fillId="0" borderId="0" xfId="4" applyNumberFormat="1" applyFont="1" applyAlignment="1" applyProtection="1">
      <alignment horizontal="left"/>
    </xf>
    <xf numFmtId="0" fontId="46" fillId="0" borderId="0" xfId="0" applyFont="1" applyProtection="1"/>
    <xf numFmtId="0" fontId="32" fillId="17" borderId="6" xfId="4" applyNumberFormat="1" applyFont="1" applyFill="1" applyBorder="1" applyAlignment="1" applyProtection="1">
      <alignment horizontal="center" wrapText="1"/>
    </xf>
    <xf numFmtId="0" fontId="32" fillId="17" borderId="0" xfId="4" applyNumberFormat="1" applyFont="1" applyFill="1" applyBorder="1" applyAlignment="1" applyProtection="1">
      <alignment horizontal="center" wrapText="1"/>
    </xf>
    <xf numFmtId="0" fontId="32" fillId="17" borderId="8" xfId="4" applyNumberFormat="1" applyFont="1" applyFill="1" applyBorder="1" applyAlignment="1" applyProtection="1">
      <alignment horizontal="center" wrapText="1"/>
    </xf>
    <xf numFmtId="39" fontId="43" fillId="15" borderId="54" xfId="4" applyNumberFormat="1" applyFont="1" applyFill="1" applyBorder="1" applyAlignment="1" applyProtection="1">
      <alignment horizontal="center" wrapText="1"/>
    </xf>
    <xf numFmtId="49" fontId="43" fillId="15" borderId="54" xfId="4" applyNumberFormat="1" applyFont="1" applyFill="1" applyBorder="1" applyAlignment="1" applyProtection="1">
      <alignment horizontal="center" wrapText="1"/>
    </xf>
    <xf numFmtId="39" fontId="46" fillId="15" borderId="28" xfId="0" applyNumberFormat="1" applyFont="1" applyFill="1" applyBorder="1" applyAlignment="1" applyProtection="1">
      <alignment horizontal="center" wrapText="1"/>
    </xf>
    <xf numFmtId="0" fontId="46" fillId="15" borderId="29" xfId="0" applyFont="1" applyFill="1" applyBorder="1" applyAlignment="1" applyProtection="1">
      <alignment horizontal="center" wrapText="1"/>
    </xf>
    <xf numFmtId="39" fontId="43" fillId="15" borderId="55" xfId="4" applyNumberFormat="1" applyFont="1" applyFill="1" applyBorder="1" applyAlignment="1" applyProtection="1">
      <alignment horizontal="center" wrapText="1"/>
    </xf>
    <xf numFmtId="49" fontId="43" fillId="15" borderId="55" xfId="4" applyNumberFormat="1" applyFont="1" applyFill="1" applyBorder="1" applyAlignment="1" applyProtection="1">
      <alignment horizontal="center" wrapText="1"/>
    </xf>
    <xf numFmtId="0" fontId="32" fillId="17" borderId="6" xfId="4" applyNumberFormat="1" applyFont="1" applyFill="1" applyBorder="1" applyAlignment="1" applyProtection="1">
      <alignment horizontal="left" wrapText="1"/>
    </xf>
    <xf numFmtId="0" fontId="32" fillId="17" borderId="0" xfId="4" applyNumberFormat="1" applyFont="1" applyFill="1" applyBorder="1" applyAlignment="1" applyProtection="1">
      <alignment horizontal="left" wrapText="1"/>
    </xf>
    <xf numFmtId="0" fontId="32" fillId="17" borderId="8" xfId="4" applyNumberFormat="1" applyFont="1" applyFill="1" applyBorder="1" applyAlignment="1" applyProtection="1">
      <alignment horizontal="left" wrapText="1"/>
    </xf>
    <xf numFmtId="39" fontId="43" fillId="15" borderId="56" xfId="4" applyNumberFormat="1" applyFont="1" applyFill="1" applyBorder="1" applyAlignment="1" applyProtection="1">
      <alignment horizontal="center" wrapText="1"/>
    </xf>
    <xf numFmtId="49" fontId="43" fillId="15" borderId="56" xfId="4" applyNumberFormat="1" applyFont="1" applyFill="1" applyBorder="1" applyAlignment="1" applyProtection="1">
      <alignment horizontal="center" wrapText="1"/>
    </xf>
    <xf numFmtId="0" fontId="45" fillId="41" borderId="57" xfId="4" applyNumberFormat="1" applyFont="1" applyFill="1" applyBorder="1" applyAlignment="1" applyProtection="1">
      <alignment wrapText="1"/>
    </xf>
    <xf numFmtId="49" fontId="45" fillId="41" borderId="0" xfId="4" applyNumberFormat="1" applyFont="1" applyFill="1" applyBorder="1" applyAlignment="1" applyProtection="1">
      <alignment horizontal="center"/>
    </xf>
    <xf numFmtId="39" fontId="45" fillId="0" borderId="57" xfId="4" applyNumberFormat="1" applyFont="1" applyBorder="1" applyAlignment="1" applyProtection="1"/>
    <xf numFmtId="39" fontId="46" fillId="0" borderId="30" xfId="0" applyNumberFormat="1" applyFont="1" applyFill="1" applyBorder="1" applyProtection="1"/>
    <xf numFmtId="0" fontId="46" fillId="0" borderId="29" xfId="0" applyFont="1" applyBorder="1" applyProtection="1"/>
    <xf numFmtId="0" fontId="43" fillId="0" borderId="58" xfId="4" applyNumberFormat="1" applyFont="1" applyBorder="1" applyAlignment="1" applyProtection="1">
      <alignment horizontal="left" wrapText="1"/>
    </xf>
    <xf numFmtId="49" fontId="43" fillId="0" borderId="59" xfId="4" applyNumberFormat="1" applyFont="1" applyBorder="1" applyAlignment="1" applyProtection="1">
      <alignment horizontal="center"/>
    </xf>
    <xf numFmtId="39" fontId="43" fillId="16" borderId="57" xfId="4" applyNumberFormat="1" applyFont="1" applyFill="1" applyBorder="1" applyAlignment="1" applyProtection="1"/>
    <xf numFmtId="39" fontId="43" fillId="0" borderId="57" xfId="4" applyNumberFormat="1" applyFont="1" applyFill="1" applyBorder="1" applyAlignment="1" applyProtection="1"/>
    <xf numFmtId="43" fontId="46" fillId="16" borderId="29" xfId="1" applyFont="1" applyFill="1" applyBorder="1" applyProtection="1">
      <protection locked="0"/>
    </xf>
    <xf numFmtId="0" fontId="9" fillId="17" borderId="6" xfId="4" applyNumberFormat="1" applyFont="1" applyFill="1" applyBorder="1" applyAlignment="1" applyProtection="1">
      <alignment horizontal="left" wrapText="1" indent="2"/>
    </xf>
    <xf numFmtId="0" fontId="9" fillId="17" borderId="0" xfId="4" applyNumberFormat="1" applyFont="1" applyFill="1" applyBorder="1" applyAlignment="1" applyProtection="1">
      <alignment horizontal="left" wrapText="1" indent="2"/>
    </xf>
    <xf numFmtId="0" fontId="9" fillId="17" borderId="8" xfId="4" applyNumberFormat="1" applyFont="1" applyFill="1" applyBorder="1" applyAlignment="1" applyProtection="1">
      <alignment horizontal="left" wrapText="1" indent="2"/>
    </xf>
    <xf numFmtId="0" fontId="44" fillId="42" borderId="0" xfId="4" applyNumberFormat="1" applyFont="1" applyFill="1" applyAlignment="1" applyProtection="1"/>
    <xf numFmtId="0" fontId="43" fillId="0" borderId="0" xfId="4" applyNumberFormat="1" applyFont="1" applyBorder="1" applyAlignment="1" applyProtection="1">
      <alignment horizontal="left" wrapText="1"/>
    </xf>
    <xf numFmtId="49" fontId="43" fillId="0" borderId="31" xfId="4" applyNumberFormat="1" applyFont="1" applyFill="1" applyBorder="1" applyAlignment="1" applyProtection="1">
      <alignment horizontal="center"/>
    </xf>
    <xf numFmtId="0" fontId="43" fillId="0" borderId="0" xfId="4" applyNumberFormat="1" applyFont="1" applyFill="1" applyBorder="1" applyAlignment="1" applyProtection="1">
      <alignment horizontal="left" wrapText="1"/>
    </xf>
    <xf numFmtId="49" fontId="43" fillId="0" borderId="0" xfId="4" applyNumberFormat="1" applyFont="1" applyFill="1" applyBorder="1" applyAlignment="1" applyProtection="1">
      <alignment horizontal="center"/>
    </xf>
    <xf numFmtId="49" fontId="43" fillId="0" borderId="0" xfId="4" applyNumberFormat="1" applyFont="1" applyFill="1" applyAlignment="1" applyProtection="1">
      <alignment horizontal="center"/>
    </xf>
    <xf numFmtId="0" fontId="9" fillId="17" borderId="6" xfId="4" applyNumberFormat="1" applyFont="1" applyFill="1" applyBorder="1" applyAlignment="1" applyProtection="1">
      <alignment horizontal="left" indent="2"/>
    </xf>
    <xf numFmtId="0" fontId="9" fillId="17" borderId="0" xfId="4" applyNumberFormat="1" applyFont="1" applyFill="1" applyBorder="1" applyAlignment="1" applyProtection="1">
      <alignment horizontal="left" indent="2"/>
    </xf>
    <xf numFmtId="0" fontId="9" fillId="17" borderId="8" xfId="4" applyNumberFormat="1" applyFont="1" applyFill="1" applyBorder="1" applyAlignment="1" applyProtection="1">
      <alignment horizontal="left" indent="2"/>
    </xf>
    <xf numFmtId="49" fontId="43" fillId="0" borderId="0" xfId="4" applyNumberFormat="1" applyFont="1" applyAlignment="1" applyProtection="1">
      <alignment horizontal="center"/>
    </xf>
    <xf numFmtId="0" fontId="9" fillId="17" borderId="6" xfId="4" applyNumberFormat="1" applyFont="1" applyFill="1" applyBorder="1" applyAlignment="1" applyProtection="1">
      <alignment horizontal="left" wrapText="1"/>
    </xf>
    <xf numFmtId="0" fontId="9" fillId="17" borderId="0" xfId="4" applyNumberFormat="1" applyFont="1" applyFill="1" applyBorder="1" applyAlignment="1" applyProtection="1">
      <alignment horizontal="left" wrapText="1"/>
    </xf>
    <xf numFmtId="0" fontId="9" fillId="17" borderId="8" xfId="4" applyNumberFormat="1" applyFont="1" applyFill="1" applyBorder="1" applyAlignment="1" applyProtection="1">
      <alignment horizontal="left" wrapText="1"/>
    </xf>
    <xf numFmtId="0" fontId="9" fillId="17" borderId="15" xfId="4" applyNumberFormat="1" applyFont="1" applyFill="1" applyBorder="1" applyAlignment="1" applyProtection="1">
      <alignment horizontal="left" wrapText="1"/>
    </xf>
    <xf numFmtId="0" fontId="9" fillId="17" borderId="16" xfId="4" applyNumberFormat="1" applyFont="1" applyFill="1" applyBorder="1" applyAlignment="1" applyProtection="1">
      <alignment horizontal="left" wrapText="1"/>
    </xf>
    <xf numFmtId="0" fontId="9" fillId="17" borderId="17" xfId="4" applyNumberFormat="1" applyFont="1" applyFill="1" applyBorder="1" applyAlignment="1" applyProtection="1">
      <alignment horizontal="left" wrapText="1"/>
    </xf>
    <xf numFmtId="0" fontId="45" fillId="0" borderId="0" xfId="0" applyNumberFormat="1" applyFont="1" applyFill="1" applyBorder="1" applyAlignment="1" applyProtection="1">
      <protection locked="0"/>
    </xf>
    <xf numFmtId="0" fontId="45" fillId="0" borderId="0" xfId="0" applyNumberFormat="1" applyFont="1" applyFill="1" applyBorder="1" applyAlignment="1" applyProtection="1"/>
    <xf numFmtId="165" fontId="43" fillId="0" borderId="0" xfId="0" applyNumberFormat="1" applyFont="1" applyFill="1" applyBorder="1" applyAlignment="1" applyProtection="1">
      <protection locked="0"/>
    </xf>
    <xf numFmtId="165" fontId="43" fillId="0" borderId="0" xfId="0" applyNumberFormat="1" applyFont="1" applyFill="1" applyBorder="1" applyAlignment="1" applyProtection="1"/>
    <xf numFmtId="0" fontId="47" fillId="0" borderId="0" xfId="4" applyNumberFormat="1" applyFont="1" applyFill="1" applyAlignment="1" applyProtection="1"/>
    <xf numFmtId="0" fontId="42" fillId="43" borderId="0" xfId="4" applyNumberFormat="1" applyFont="1" applyFill="1" applyBorder="1" applyAlignment="1" applyProtection="1">
      <alignment horizontal="left" wrapText="1"/>
    </xf>
    <xf numFmtId="49" fontId="42" fillId="43" borderId="0" xfId="4" applyNumberFormat="1" applyFont="1" applyFill="1" applyAlignment="1" applyProtection="1">
      <alignment horizontal="center"/>
    </xf>
    <xf numFmtId="0" fontId="47" fillId="44" borderId="0" xfId="4" applyNumberFormat="1" applyFont="1" applyFill="1" applyAlignment="1" applyProtection="1"/>
    <xf numFmtId="0" fontId="47" fillId="0" borderId="0" xfId="4" applyNumberFormat="1" applyFont="1" applyAlignment="1" applyProtection="1"/>
    <xf numFmtId="0" fontId="10" fillId="45" borderId="0" xfId="4" applyNumberFormat="1" applyFont="1" applyFill="1" applyBorder="1" applyAlignment="1" applyProtection="1">
      <alignment horizontal="left" wrapText="1"/>
    </xf>
    <xf numFmtId="49" fontId="10" fillId="45" borderId="0" xfId="4" applyNumberFormat="1" applyFont="1" applyFill="1" applyAlignment="1" applyProtection="1">
      <alignment horizontal="center"/>
    </xf>
    <xf numFmtId="43" fontId="48" fillId="16" borderId="60" xfId="1" applyFont="1" applyFill="1" applyBorder="1" applyProtection="1">
      <protection locked="0"/>
    </xf>
    <xf numFmtId="0" fontId="43" fillId="0" borderId="57" xfId="4" applyNumberFormat="1" applyFont="1" applyBorder="1" applyAlignment="1" applyProtection="1">
      <alignment horizontal="left" wrapText="1"/>
    </xf>
    <xf numFmtId="39" fontId="43" fillId="15" borderId="58" xfId="4" applyNumberFormat="1" applyFont="1" applyFill="1" applyBorder="1" applyAlignment="1" applyProtection="1"/>
    <xf numFmtId="0" fontId="45" fillId="0" borderId="57" xfId="4" applyNumberFormat="1" applyFont="1" applyBorder="1" applyAlignment="1" applyProtection="1">
      <alignment horizontal="left" wrapText="1"/>
    </xf>
    <xf numFmtId="39" fontId="43" fillId="15" borderId="57" xfId="4" applyNumberFormat="1" applyFont="1" applyFill="1" applyBorder="1" applyAlignment="1" applyProtection="1"/>
    <xf numFmtId="39" fontId="43" fillId="0" borderId="58" xfId="4" applyNumberFormat="1" applyFont="1" applyBorder="1" applyAlignment="1" applyProtection="1"/>
    <xf numFmtId="0" fontId="45" fillId="41" borderId="58" xfId="4" applyNumberFormat="1" applyFont="1" applyFill="1" applyBorder="1" applyAlignment="1" applyProtection="1">
      <alignment horizontal="left" wrapText="1"/>
    </xf>
    <xf numFmtId="49" fontId="43" fillId="41" borderId="59" xfId="4" applyNumberFormat="1" applyFont="1" applyFill="1" applyBorder="1" applyAlignment="1" applyProtection="1">
      <alignment horizontal="center"/>
    </xf>
    <xf numFmtId="39" fontId="43" fillId="0" borderId="57" xfId="4" applyNumberFormat="1" applyFont="1" applyBorder="1" applyAlignment="1" applyProtection="1"/>
    <xf numFmtId="0" fontId="45" fillId="0" borderId="58" xfId="4" applyNumberFormat="1" applyFont="1" applyBorder="1" applyAlignment="1" applyProtection="1">
      <alignment horizontal="left" wrapText="1"/>
    </xf>
    <xf numFmtId="165" fontId="43" fillId="0" borderId="0" xfId="0" applyNumberFormat="1" applyFont="1" applyFill="1" applyBorder="1" applyAlignment="1" applyProtection="1">
      <alignment horizontal="right"/>
      <protection locked="0"/>
    </xf>
    <xf numFmtId="0" fontId="9" fillId="0" borderId="0" xfId="4" applyNumberFormat="1" applyFont="1" applyBorder="1" applyAlignment="1" applyProtection="1"/>
    <xf numFmtId="4" fontId="43" fillId="0" borderId="0" xfId="4" applyNumberFormat="1" applyFont="1" applyBorder="1" applyAlignment="1" applyProtection="1"/>
    <xf numFmtId="39" fontId="46" fillId="0" borderId="32" xfId="0" applyNumberFormat="1" applyFont="1" applyFill="1" applyBorder="1" applyProtection="1"/>
    <xf numFmtId="0" fontId="43" fillId="0" borderId="0" xfId="0" applyNumberFormat="1" applyFont="1" applyFill="1" applyBorder="1" applyAlignment="1" applyProtection="1">
      <alignment horizontal="right"/>
      <protection locked="0"/>
    </xf>
    <xf numFmtId="0" fontId="43" fillId="0" borderId="0" xfId="0" applyNumberFormat="1" applyFont="1" applyFill="1" applyBorder="1" applyAlignment="1" applyProtection="1">
      <alignment horizontal="right"/>
    </xf>
    <xf numFmtId="0" fontId="45" fillId="0" borderId="0" xfId="0" applyNumberFormat="1" applyFont="1" applyFill="1" applyBorder="1" applyAlignment="1" applyProtection="1">
      <alignment horizontal="right"/>
      <protection locked="0"/>
    </xf>
    <xf numFmtId="0" fontId="45" fillId="0" borderId="0" xfId="0" applyNumberFormat="1" applyFont="1" applyFill="1" applyBorder="1" applyAlignment="1" applyProtection="1">
      <alignment horizontal="right"/>
    </xf>
    <xf numFmtId="0" fontId="43" fillId="0" borderId="57" xfId="4" applyNumberFormat="1" applyFont="1" applyBorder="1" applyAlignment="1" applyProtection="1">
      <alignment wrapText="1"/>
    </xf>
    <xf numFmtId="0" fontId="43" fillId="0" borderId="57" xfId="4" applyNumberFormat="1" applyFont="1" applyFill="1" applyBorder="1" applyAlignment="1" applyProtection="1">
      <alignment wrapText="1"/>
    </xf>
    <xf numFmtId="0" fontId="43" fillId="0" borderId="57" xfId="4" applyNumberFormat="1" applyFont="1" applyFill="1" applyBorder="1" applyAlignment="1" applyProtection="1">
      <alignment wrapText="1"/>
      <protection locked="0"/>
    </xf>
    <xf numFmtId="0" fontId="45" fillId="0" borderId="57" xfId="4" applyNumberFormat="1" applyFont="1" applyFill="1" applyBorder="1" applyAlignment="1" applyProtection="1">
      <alignment horizontal="left" wrapText="1"/>
    </xf>
    <xf numFmtId="39" fontId="43" fillId="15" borderId="33" xfId="4" applyNumberFormat="1" applyFont="1" applyFill="1" applyBorder="1" applyAlignment="1" applyProtection="1"/>
    <xf numFmtId="39" fontId="43" fillId="15" borderId="34" xfId="4" applyNumberFormat="1" applyFont="1" applyFill="1" applyBorder="1" applyAlignment="1" applyProtection="1"/>
    <xf numFmtId="0" fontId="43" fillId="44" borderId="0" xfId="4" applyNumberFormat="1" applyFont="1" applyFill="1" applyAlignment="1" applyProtection="1"/>
    <xf numFmtId="0" fontId="45" fillId="41" borderId="58" xfId="4" applyNumberFormat="1" applyFont="1" applyFill="1" applyBorder="1" applyAlignment="1" applyProtection="1">
      <alignment wrapText="1"/>
    </xf>
    <xf numFmtId="0" fontId="45" fillId="0" borderId="58" xfId="4" applyNumberFormat="1" applyFont="1" applyBorder="1" applyAlignment="1" applyProtection="1">
      <alignment wrapText="1"/>
    </xf>
    <xf numFmtId="49" fontId="9" fillId="0" borderId="0" xfId="4" applyNumberFormat="1" applyFont="1" applyFill="1" applyAlignment="1" applyProtection="1">
      <alignment horizontal="center"/>
    </xf>
    <xf numFmtId="0" fontId="43" fillId="0" borderId="58" xfId="4" applyNumberFormat="1" applyFont="1" applyBorder="1" applyAlignment="1" applyProtection="1">
      <alignment wrapText="1"/>
    </xf>
    <xf numFmtId="39" fontId="46" fillId="0" borderId="35" xfId="0" applyNumberFormat="1" applyFont="1" applyFill="1" applyBorder="1" applyProtection="1"/>
    <xf numFmtId="39" fontId="43" fillId="15" borderId="61" xfId="4" applyNumberFormat="1" applyFont="1" applyFill="1" applyBorder="1" applyAlignment="1" applyProtection="1">
      <alignment horizontal="right"/>
    </xf>
    <xf numFmtId="39" fontId="43" fillId="15" borderId="62" xfId="4" applyNumberFormat="1" applyFont="1" applyFill="1" applyBorder="1" applyAlignment="1" applyProtection="1">
      <alignment horizontal="right"/>
    </xf>
    <xf numFmtId="39" fontId="43" fillId="0" borderId="58" xfId="4" applyNumberFormat="1" applyFont="1" applyFill="1" applyBorder="1" applyAlignment="1" applyProtection="1"/>
    <xf numFmtId="39" fontId="43" fillId="0" borderId="61" xfId="4" applyNumberFormat="1" applyFont="1" applyFill="1" applyBorder="1" applyAlignment="1" applyProtection="1"/>
    <xf numFmtId="0" fontId="45" fillId="0" borderId="57" xfId="4" applyNumberFormat="1" applyFont="1" applyBorder="1" applyAlignment="1" applyProtection="1">
      <alignment wrapText="1"/>
    </xf>
    <xf numFmtId="39" fontId="43" fillId="0" borderId="63" xfId="4" applyNumberFormat="1" applyFont="1" applyFill="1" applyBorder="1" applyAlignment="1" applyProtection="1"/>
    <xf numFmtId="39" fontId="43" fillId="0" borderId="64" xfId="4" applyNumberFormat="1" applyFont="1" applyFill="1" applyBorder="1" applyAlignment="1" applyProtection="1"/>
    <xf numFmtId="49" fontId="43" fillId="44" borderId="0" xfId="4" applyNumberFormat="1" applyFont="1" applyFill="1" applyAlignment="1" applyProtection="1">
      <alignment horizontal="center"/>
    </xf>
    <xf numFmtId="39" fontId="46" fillId="0" borderId="32" xfId="0" applyNumberFormat="1" applyFont="1" applyFill="1" applyBorder="1" applyAlignment="1" applyProtection="1">
      <alignment horizontal="right"/>
    </xf>
    <xf numFmtId="39" fontId="46" fillId="0" borderId="30" xfId="0" applyNumberFormat="1" applyFont="1" applyFill="1" applyBorder="1" applyAlignment="1" applyProtection="1">
      <alignment horizontal="right"/>
    </xf>
    <xf numFmtId="165" fontId="44" fillId="0" borderId="0" xfId="0" applyNumberFormat="1" applyFont="1" applyFill="1" applyBorder="1" applyAlignment="1" applyProtection="1"/>
    <xf numFmtId="165" fontId="49" fillId="0" borderId="0" xfId="0" applyNumberFormat="1" applyFont="1" applyFill="1" applyBorder="1" applyAlignment="1" applyProtection="1">
      <protection locked="0"/>
    </xf>
    <xf numFmtId="165" fontId="49" fillId="0" borderId="0" xfId="0" applyNumberFormat="1" applyFont="1" applyFill="1" applyBorder="1" applyAlignment="1" applyProtection="1"/>
    <xf numFmtId="0" fontId="43" fillId="0" borderId="0" xfId="4" applyNumberFormat="1" applyFont="1" applyFill="1" applyAlignment="1" applyProtection="1">
      <alignment horizontal="left" wrapText="1"/>
    </xf>
    <xf numFmtId="39" fontId="43" fillId="41" borderId="65" xfId="4" applyNumberFormat="1" applyFont="1" applyFill="1" applyBorder="1" applyAlignment="1" applyProtection="1"/>
    <xf numFmtId="49" fontId="9" fillId="0" borderId="0" xfId="4" applyNumberFormat="1" applyFont="1" applyAlignment="1" applyProtection="1">
      <alignment horizontal="center"/>
    </xf>
    <xf numFmtId="39" fontId="43" fillId="41" borderId="57" xfId="4" applyNumberFormat="1" applyFont="1" applyFill="1" applyBorder="1" applyAlignment="1" applyProtection="1"/>
    <xf numFmtId="0" fontId="9" fillId="0" borderId="0" xfId="4" applyNumberFormat="1" applyFont="1" applyAlignment="1" applyProtection="1">
      <protection locked="0"/>
    </xf>
    <xf numFmtId="0" fontId="45" fillId="0" borderId="30" xfId="4" applyNumberFormat="1" applyFont="1" applyFill="1" applyBorder="1" applyAlignment="1" applyProtection="1">
      <alignment horizontal="left" wrapText="1"/>
    </xf>
    <xf numFmtId="49" fontId="45" fillId="0" borderId="0" xfId="4" applyNumberFormat="1" applyFont="1" applyFill="1" applyAlignment="1" applyProtection="1">
      <alignment horizontal="center"/>
    </xf>
    <xf numFmtId="39" fontId="43" fillId="46" borderId="28" xfId="4" applyNumberFormat="1" applyFont="1" applyFill="1" applyBorder="1" applyAlignment="1" applyProtection="1"/>
    <xf numFmtId="0" fontId="45" fillId="0" borderId="0" xfId="4" applyNumberFormat="1" applyFont="1" applyFill="1" applyAlignment="1" applyProtection="1">
      <alignment horizontal="left" wrapText="1"/>
    </xf>
    <xf numFmtId="39" fontId="43" fillId="0" borderId="0" xfId="4" applyNumberFormat="1" applyFont="1" applyFill="1" applyBorder="1" applyAlignment="1" applyProtection="1"/>
    <xf numFmtId="39" fontId="9" fillId="0" borderId="0" xfId="4" applyNumberFormat="1" applyFont="1" applyFill="1" applyAlignment="1" applyProtection="1"/>
    <xf numFmtId="0" fontId="45" fillId="41" borderId="32" xfId="4" applyNumberFormat="1" applyFont="1" applyFill="1" applyBorder="1" applyAlignment="1" applyProtection="1">
      <alignment wrapText="1"/>
    </xf>
    <xf numFmtId="49" fontId="45" fillId="41" borderId="33" xfId="4" applyNumberFormat="1" applyFont="1" applyFill="1" applyBorder="1" applyAlignment="1" applyProtection="1">
      <alignment horizontal="center"/>
    </xf>
    <xf numFmtId="39" fontId="43" fillId="41" borderId="33" xfId="4" applyNumberFormat="1" applyFont="1" applyFill="1" applyBorder="1" applyAlignment="1" applyProtection="1"/>
    <xf numFmtId="39" fontId="43" fillId="0" borderId="0" xfId="4" applyNumberFormat="1" applyFont="1" applyBorder="1" applyAlignment="1" applyProtection="1"/>
    <xf numFmtId="39" fontId="46" fillId="0" borderId="0" xfId="0" applyNumberFormat="1" applyFont="1" applyFill="1" applyProtection="1"/>
    <xf numFmtId="0" fontId="45" fillId="41" borderId="30" xfId="4" applyNumberFormat="1" applyFont="1" applyFill="1" applyBorder="1" applyAlignment="1" applyProtection="1">
      <alignment wrapText="1"/>
    </xf>
    <xf numFmtId="49" fontId="45" fillId="41" borderId="36" xfId="4" applyNumberFormat="1" applyFont="1" applyFill="1" applyBorder="1" applyAlignment="1" applyProtection="1">
      <alignment horizontal="center"/>
    </xf>
    <xf numFmtId="39" fontId="43" fillId="41" borderId="36" xfId="4" applyNumberFormat="1" applyFont="1" applyFill="1" applyBorder="1" applyAlignment="1" applyProtection="1">
      <alignment horizontal="center"/>
    </xf>
    <xf numFmtId="0" fontId="45" fillId="41" borderId="35" xfId="4" applyNumberFormat="1" applyFont="1" applyFill="1" applyBorder="1" applyAlignment="1" applyProtection="1">
      <alignment wrapText="1"/>
    </xf>
    <xf numFmtId="49" fontId="45" fillId="41" borderId="34" xfId="4" applyNumberFormat="1" applyFont="1" applyFill="1" applyBorder="1" applyAlignment="1" applyProtection="1">
      <alignment horizontal="center"/>
    </xf>
    <xf numFmtId="39" fontId="43" fillId="41" borderId="34" xfId="4" applyNumberFormat="1" applyFont="1" applyFill="1" applyBorder="1" applyAlignment="1" applyProtection="1">
      <alignment horizontal="center"/>
    </xf>
    <xf numFmtId="39" fontId="43" fillId="0" borderId="27" xfId="4" applyNumberFormat="1" applyFont="1" applyBorder="1" applyAlignment="1" applyProtection="1"/>
    <xf numFmtId="49" fontId="43" fillId="0" borderId="0" xfId="4" applyNumberFormat="1" applyFont="1" applyBorder="1" applyAlignment="1" applyProtection="1">
      <alignment horizontal="center"/>
    </xf>
    <xf numFmtId="39" fontId="43" fillId="0" borderId="57" xfId="4" applyNumberFormat="1" applyFont="1" applyBorder="1" applyAlignment="1" applyProtection="1">
      <protection locked="0"/>
    </xf>
    <xf numFmtId="0" fontId="9" fillId="0" borderId="0" xfId="4" applyNumberFormat="1" applyFont="1" applyFill="1" applyAlignment="1" applyProtection="1">
      <protection locked="0"/>
    </xf>
    <xf numFmtId="39" fontId="43" fillId="16" borderId="57" xfId="4" applyNumberFormat="1" applyFont="1" applyFill="1" applyBorder="1" applyAlignment="1" applyProtection="1">
      <protection locked="0"/>
    </xf>
    <xf numFmtId="39" fontId="43" fillId="15" borderId="66" xfId="4" applyNumberFormat="1" applyFont="1" applyFill="1" applyBorder="1" applyAlignment="1" applyProtection="1"/>
    <xf numFmtId="39" fontId="43" fillId="0" borderId="67" xfId="4" applyNumberFormat="1" applyFont="1" applyBorder="1" applyAlignment="1" applyProtection="1"/>
    <xf numFmtId="39" fontId="46" fillId="0" borderId="0" xfId="0" applyNumberFormat="1" applyFont="1" applyFill="1" applyBorder="1" applyProtection="1"/>
    <xf numFmtId="39" fontId="43" fillId="0" borderId="0" xfId="4" applyNumberFormat="1" applyFont="1" applyAlignment="1" applyProtection="1"/>
    <xf numFmtId="39" fontId="43" fillId="0" borderId="0" xfId="4" applyNumberFormat="1" applyFont="1" applyFill="1" applyAlignment="1" applyProtection="1"/>
    <xf numFmtId="0" fontId="43" fillId="41" borderId="57" xfId="4" applyNumberFormat="1" applyFont="1" applyFill="1" applyBorder="1" applyAlignment="1" applyProtection="1">
      <alignment horizontal="right" wrapText="1"/>
    </xf>
    <xf numFmtId="49" fontId="49" fillId="41" borderId="0" xfId="0" applyNumberFormat="1" applyFont="1" applyFill="1" applyBorder="1" applyAlignment="1" applyProtection="1">
      <alignment horizontal="center"/>
    </xf>
    <xf numFmtId="39" fontId="50" fillId="0" borderId="0" xfId="4" applyNumberFormat="1" applyFont="1" applyAlignment="1" applyProtection="1"/>
    <xf numFmtId="39" fontId="43" fillId="16" borderId="59" xfId="4" applyNumberFormat="1" applyFont="1" applyFill="1" applyBorder="1" applyAlignment="1" applyProtection="1"/>
    <xf numFmtId="39" fontId="43" fillId="0" borderId="0" xfId="4" applyNumberFormat="1" applyFont="1" applyAlignment="1" applyProtection="1">
      <protection locked="0"/>
    </xf>
    <xf numFmtId="39" fontId="43" fillId="0" borderId="59" xfId="4" applyNumberFormat="1" applyFont="1" applyBorder="1" applyAlignment="1" applyProtection="1"/>
    <xf numFmtId="49" fontId="43" fillId="41" borderId="0" xfId="4" applyNumberFormat="1" applyFont="1" applyFill="1" applyAlignment="1" applyProtection="1">
      <alignment horizontal="center"/>
    </xf>
    <xf numFmtId="0" fontId="32" fillId="15" borderId="37" xfId="4" applyNumberFormat="1" applyFont="1" applyFill="1" applyBorder="1" applyAlignment="1" applyProtection="1">
      <alignment horizontal="center"/>
    </xf>
    <xf numFmtId="166" fontId="45" fillId="0" borderId="0" xfId="3" applyNumberFormat="1" applyFont="1" applyAlignment="1" applyProtection="1"/>
    <xf numFmtId="39" fontId="41" fillId="0" borderId="0" xfId="1375" applyNumberFormat="1" applyAlignment="1" applyProtection="1"/>
    <xf numFmtId="0" fontId="44" fillId="0" borderId="0" xfId="4" applyNumberFormat="1" applyFont="1" applyFill="1" applyBorder="1" applyAlignment="1" applyProtection="1"/>
    <xf numFmtId="0" fontId="9" fillId="0" borderId="0" xfId="4" applyNumberFormat="1" applyFont="1" applyAlignment="1" applyProtection="1">
      <alignment wrapText="1"/>
    </xf>
    <xf numFmtId="39" fontId="9" fillId="0" borderId="0" xfId="4" applyNumberFormat="1" applyFont="1" applyAlignment="1" applyProtection="1"/>
    <xf numFmtId="0" fontId="32" fillId="15" borderId="38" xfId="4" applyNumberFormat="1" applyFont="1" applyFill="1" applyBorder="1" applyAlignment="1" applyProtection="1">
      <alignment horizontal="center"/>
    </xf>
    <xf numFmtId="39" fontId="46" fillId="15" borderId="39" xfId="0" applyNumberFormat="1" applyFont="1" applyFill="1" applyBorder="1" applyProtection="1"/>
    <xf numFmtId="0" fontId="49" fillId="47" borderId="15" xfId="0" applyNumberFormat="1" applyFont="1" applyFill="1" applyBorder="1" applyAlignment="1" applyProtection="1">
      <alignment horizontal="center"/>
    </xf>
    <xf numFmtId="0" fontId="49" fillId="47" borderId="17" xfId="0" applyNumberFormat="1" applyFont="1" applyFill="1" applyBorder="1" applyAlignment="1" applyProtection="1">
      <alignment horizontal="center"/>
    </xf>
    <xf numFmtId="39" fontId="43" fillId="0" borderId="0" xfId="0" applyNumberFormat="1" applyFont="1" applyFill="1" applyBorder="1" applyAlignment="1" applyProtection="1"/>
    <xf numFmtId="0" fontId="49" fillId="0" borderId="0" xfId="0" applyNumberFormat="1" applyFont="1" applyBorder="1" applyAlignment="1" applyProtection="1">
      <alignment wrapText="1"/>
    </xf>
    <xf numFmtId="49" fontId="9" fillId="0" borderId="0" xfId="0" applyNumberFormat="1" applyFont="1" applyBorder="1" applyAlignment="1" applyProtection="1">
      <alignment horizontal="center"/>
    </xf>
    <xf numFmtId="43" fontId="9" fillId="41" borderId="0" xfId="1" applyFont="1" applyFill="1" applyBorder="1" applyAlignment="1" applyProtection="1">
      <alignment wrapText="1"/>
    </xf>
    <xf numFmtId="39" fontId="49" fillId="0" borderId="0" xfId="0" applyNumberFormat="1" applyFont="1" applyFill="1" applyBorder="1" applyAlignment="1" applyProtection="1"/>
    <xf numFmtId="39" fontId="9" fillId="0" borderId="0" xfId="4" applyNumberFormat="1" applyFont="1" applyBorder="1" applyAlignment="1" applyProtection="1"/>
    <xf numFmtId="0" fontId="9" fillId="41" borderId="0" xfId="0" applyNumberFormat="1" applyFont="1" applyFill="1" applyBorder="1" applyAlignment="1" applyProtection="1">
      <alignment wrapText="1"/>
    </xf>
    <xf numFmtId="49" fontId="43" fillId="41" borderId="0" xfId="0" applyNumberFormat="1" applyFont="1" applyFill="1" applyBorder="1" applyAlignment="1" applyProtection="1">
      <alignment horizontal="center"/>
    </xf>
    <xf numFmtId="0" fontId="43" fillId="41" borderId="0" xfId="0" applyNumberFormat="1" applyFont="1" applyFill="1" applyBorder="1" applyAlignment="1" applyProtection="1">
      <alignment wrapText="1"/>
    </xf>
    <xf numFmtId="0" fontId="43" fillId="0" borderId="0" xfId="0" applyNumberFormat="1" applyFont="1" applyBorder="1" applyAlignment="1" applyProtection="1">
      <alignment wrapText="1"/>
    </xf>
    <xf numFmtId="49" fontId="43" fillId="0" borderId="0" xfId="0" applyNumberFormat="1" applyFont="1" applyBorder="1" applyAlignment="1" applyProtection="1">
      <alignment horizontal="center"/>
    </xf>
    <xf numFmtId="39" fontId="9" fillId="0" borderId="0" xfId="0" applyNumberFormat="1" applyFont="1" applyBorder="1" applyAlignment="1" applyProtection="1"/>
    <xf numFmtId="0" fontId="49" fillId="47" borderId="37" xfId="0" applyNumberFormat="1" applyFont="1" applyFill="1" applyBorder="1" applyAlignment="1" applyProtection="1">
      <alignment horizontal="center"/>
    </xf>
    <xf numFmtId="0" fontId="49" fillId="47" borderId="39" xfId="0" applyNumberFormat="1" applyFont="1" applyFill="1" applyBorder="1" applyAlignment="1" applyProtection="1">
      <alignment horizontal="center"/>
    </xf>
    <xf numFmtId="39" fontId="9" fillId="0" borderId="0" xfId="0" applyNumberFormat="1" applyFont="1" applyFill="1" applyAlignment="1" applyProtection="1"/>
    <xf numFmtId="0" fontId="43" fillId="0" borderId="0" xfId="0" applyNumberFormat="1" applyFont="1" applyFill="1" applyBorder="1" applyAlignment="1" applyProtection="1"/>
    <xf numFmtId="0" fontId="9" fillId="0" borderId="0" xfId="0" applyNumberFormat="1" applyFont="1" applyAlignment="1" applyProtection="1">
      <alignment wrapText="1"/>
    </xf>
    <xf numFmtId="49" fontId="9" fillId="0" borderId="0" xfId="0" applyNumberFormat="1" applyFont="1" applyAlignment="1" applyProtection="1">
      <alignment horizontal="center"/>
    </xf>
    <xf numFmtId="165" fontId="49" fillId="41" borderId="0" xfId="0" applyNumberFormat="1" applyFont="1" applyFill="1" applyAlignment="1" applyProtection="1">
      <alignment wrapText="1"/>
    </xf>
    <xf numFmtId="49" fontId="49" fillId="41" borderId="0" xfId="0" applyNumberFormat="1" applyFont="1" applyFill="1" applyAlignment="1" applyProtection="1">
      <alignment horizontal="center"/>
    </xf>
    <xf numFmtId="49" fontId="9" fillId="41" borderId="0" xfId="0" applyNumberFormat="1" applyFont="1" applyFill="1" applyAlignment="1" applyProtection="1">
      <alignment horizontal="center"/>
    </xf>
    <xf numFmtId="165" fontId="9" fillId="41" borderId="0" xfId="0" applyNumberFormat="1" applyFont="1" applyFill="1" applyAlignment="1" applyProtection="1">
      <alignment wrapText="1"/>
    </xf>
    <xf numFmtId="39" fontId="49" fillId="0" borderId="0" xfId="0" applyNumberFormat="1" applyFont="1" applyFill="1" applyAlignment="1" applyProtection="1"/>
    <xf numFmtId="165" fontId="49" fillId="41" borderId="27" xfId="0" applyNumberFormat="1" applyFont="1" applyFill="1" applyBorder="1" applyAlignment="1" applyProtection="1">
      <alignment wrapText="1"/>
    </xf>
    <xf numFmtId="49" fontId="49" fillId="41" borderId="27" xfId="0" applyNumberFormat="1" applyFont="1" applyFill="1" applyBorder="1" applyAlignment="1" applyProtection="1">
      <alignment horizontal="center"/>
    </xf>
    <xf numFmtId="0" fontId="9" fillId="0" borderId="0" xfId="4" applyNumberFormat="1" applyFont="1" applyFill="1" applyAlignment="1" applyProtection="1">
      <alignment wrapText="1"/>
    </xf>
    <xf numFmtId="165" fontId="49" fillId="0" borderId="0" xfId="0" applyNumberFormat="1" applyFont="1" applyFill="1" applyAlignment="1" applyProtection="1"/>
    <xf numFmtId="0" fontId="49" fillId="47" borderId="50" xfId="0" applyNumberFormat="1" applyFont="1" applyFill="1" applyBorder="1" applyAlignment="1" applyProtection="1">
      <alignment horizontal="center" wrapText="1"/>
    </xf>
    <xf numFmtId="49" fontId="43" fillId="47" borderId="50" xfId="0" applyNumberFormat="1" applyFont="1" applyFill="1" applyBorder="1" applyAlignment="1" applyProtection="1">
      <alignment horizontal="center" wrapText="1"/>
    </xf>
    <xf numFmtId="39" fontId="43" fillId="0" borderId="0" xfId="0" applyNumberFormat="1" applyFont="1" applyBorder="1" applyAlignment="1" applyProtection="1"/>
    <xf numFmtId="0" fontId="49" fillId="47" borderId="0" xfId="0" applyNumberFormat="1" applyFont="1" applyFill="1" applyBorder="1" applyAlignment="1" applyProtection="1">
      <alignment horizontal="center" wrapText="1"/>
    </xf>
    <xf numFmtId="49" fontId="43" fillId="47" borderId="0" xfId="0" applyNumberFormat="1" applyFont="1" applyFill="1" applyBorder="1" applyAlignment="1" applyProtection="1">
      <alignment horizontal="center" wrapText="1"/>
    </xf>
    <xf numFmtId="0" fontId="9" fillId="0" borderId="0" xfId="4" applyNumberFormat="1" applyFont="1" applyAlignment="1" applyProtection="1">
      <alignment horizontal="right"/>
    </xf>
    <xf numFmtId="39" fontId="9" fillId="16" borderId="0" xfId="4" applyNumberFormat="1" applyFont="1" applyFill="1" applyAlignment="1" applyProtection="1">
      <protection locked="0"/>
    </xf>
    <xf numFmtId="39" fontId="46" fillId="16" borderId="0" xfId="0" applyNumberFormat="1" applyFont="1" applyFill="1" applyProtection="1">
      <protection locked="0"/>
    </xf>
    <xf numFmtId="0" fontId="33" fillId="17" borderId="50" xfId="4" applyNumberFormat="1" applyFont="1" applyFill="1" applyBorder="1" applyAlignment="1" applyProtection="1">
      <alignment horizontal="center"/>
    </xf>
    <xf numFmtId="4" fontId="5" fillId="0" borderId="0" xfId="4" applyNumberFormat="1" applyFont="1" applyAlignment="1" applyProtection="1">
      <alignment horizontal="center"/>
    </xf>
    <xf numFmtId="0" fontId="3" fillId="0" borderId="0" xfId="4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4" applyNumberFormat="1" applyFont="1" applyAlignment="1" applyProtection="1">
      <alignment horizontal="left"/>
    </xf>
    <xf numFmtId="4" fontId="5" fillId="0" borderId="0" xfId="4" applyNumberFormat="1" applyFont="1" applyAlignment="1" applyProtection="1">
      <alignment horizontal="left"/>
    </xf>
    <xf numFmtId="4" fontId="3" fillId="15" borderId="6" xfId="4" applyNumberFormat="1" applyFont="1" applyFill="1" applyBorder="1" applyAlignment="1" applyProtection="1">
      <alignment horizontal="left"/>
    </xf>
    <xf numFmtId="4" fontId="3" fillId="15" borderId="7" xfId="4" applyNumberFormat="1" applyFont="1" applyFill="1" applyBorder="1" applyAlignment="1" applyProtection="1">
      <alignment horizontal="left"/>
    </xf>
    <xf numFmtId="4" fontId="3" fillId="15" borderId="0" xfId="4" applyNumberFormat="1" applyFont="1" applyFill="1" applyBorder="1" applyAlignment="1" applyProtection="1">
      <alignment horizontal="left"/>
    </xf>
    <xf numFmtId="4" fontId="3" fillId="15" borderId="8" xfId="4" applyNumberFormat="1" applyFont="1" applyFill="1" applyBorder="1" applyAlignment="1" applyProtection="1">
      <alignment horizontal="left"/>
    </xf>
    <xf numFmtId="0" fontId="3" fillId="0" borderId="13" xfId="4" applyNumberFormat="1" applyFont="1" applyBorder="1" applyAlignment="1" applyProtection="1">
      <alignment horizontal="left"/>
    </xf>
    <xf numFmtId="44" fontId="5" fillId="0" borderId="7" xfId="2" applyFont="1" applyBorder="1" applyAlignment="1" applyProtection="1">
      <alignment horizontal="left"/>
    </xf>
    <xf numFmtId="9" fontId="5" fillId="0" borderId="8" xfId="3" applyFont="1" applyBorder="1" applyAlignment="1" applyProtection="1">
      <alignment horizontal="left"/>
    </xf>
    <xf numFmtId="43" fontId="5" fillId="16" borderId="0" xfId="1" applyFont="1" applyFill="1" applyAlignment="1" applyProtection="1">
      <alignment horizontal="left"/>
      <protection locked="0"/>
    </xf>
    <xf numFmtId="4" fontId="5" fillId="0" borderId="7" xfId="4" applyNumberFormat="1" applyFont="1" applyBorder="1" applyAlignment="1" applyProtection="1">
      <alignment horizontal="left"/>
    </xf>
    <xf numFmtId="43" fontId="5" fillId="16" borderId="0" xfId="1" applyFont="1" applyFill="1" applyAlignment="1" applyProtection="1">
      <alignment horizontal="left"/>
    </xf>
    <xf numFmtId="3" fontId="5" fillId="0" borderId="0" xfId="4" applyNumberFormat="1" applyFont="1" applyAlignment="1" applyProtection="1">
      <alignment horizontal="left"/>
    </xf>
    <xf numFmtId="44" fontId="5" fillId="0" borderId="14" xfId="2" applyFont="1" applyBorder="1" applyAlignment="1" applyProtection="1">
      <alignment horizontal="left"/>
    </xf>
    <xf numFmtId="4" fontId="5" fillId="0" borderId="6" xfId="4" applyNumberFormat="1" applyFont="1" applyBorder="1" applyAlignment="1" applyProtection="1">
      <alignment horizontal="left"/>
    </xf>
    <xf numFmtId="4" fontId="5" fillId="0" borderId="15" xfId="4" applyNumberFormat="1" applyFont="1" applyBorder="1" applyAlignment="1" applyProtection="1">
      <alignment horizontal="left"/>
    </xf>
    <xf numFmtId="44" fontId="5" fillId="0" borderId="16" xfId="2" applyFont="1" applyBorder="1" applyAlignment="1" applyProtection="1">
      <alignment horizontal="left"/>
    </xf>
    <xf numFmtId="9" fontId="5" fillId="0" borderId="17" xfId="3" applyFont="1" applyBorder="1" applyAlignment="1" applyProtection="1">
      <alignment horizontal="left"/>
    </xf>
    <xf numFmtId="44" fontId="5" fillId="17" borderId="0" xfId="2" applyFont="1" applyFill="1" applyBorder="1" applyAlignment="1" applyProtection="1">
      <alignment horizontal="left"/>
    </xf>
    <xf numFmtId="4" fontId="5" fillId="0" borderId="0" xfId="4" applyNumberFormat="1" applyFont="1" applyFill="1" applyBorder="1" applyAlignment="1" applyProtection="1">
      <alignment horizontal="left"/>
    </xf>
    <xf numFmtId="164" fontId="5" fillId="0" borderId="0" xfId="4" applyNumberFormat="1" applyFont="1" applyFill="1" applyAlignment="1" applyProtection="1">
      <alignment horizontal="left"/>
    </xf>
    <xf numFmtId="4" fontId="9" fillId="0" borderId="0" xfId="4" applyNumberFormat="1" applyFont="1" applyFill="1" applyBorder="1" applyAlignment="1" applyProtection="1">
      <alignment horizontal="left" wrapText="1"/>
    </xf>
    <xf numFmtId="164" fontId="5" fillId="0" borderId="0" xfId="4" applyNumberFormat="1" applyFont="1" applyAlignment="1" applyProtection="1">
      <alignment horizontal="left"/>
    </xf>
    <xf numFmtId="0" fontId="3" fillId="0" borderId="0" xfId="4" applyNumberFormat="1" applyFont="1" applyBorder="1" applyAlignment="1" applyProtection="1">
      <alignment horizontal="left"/>
    </xf>
    <xf numFmtId="0" fontId="3" fillId="0" borderId="0" xfId="4" applyNumberFormat="1" applyFont="1" applyAlignment="1"/>
    <xf numFmtId="4" fontId="5" fillId="0" borderId="0" xfId="4" applyNumberFormat="1" applyFont="1" applyAlignment="1">
      <alignment horizontal="center"/>
    </xf>
    <xf numFmtId="0" fontId="3" fillId="0" borderId="0" xfId="4" applyFont="1" applyAlignment="1">
      <alignment horizontal="left"/>
    </xf>
    <xf numFmtId="4" fontId="3" fillId="15" borderId="51" xfId="4" applyNumberFormat="1" applyFont="1" applyFill="1" applyBorder="1" applyAlignment="1" applyProtection="1">
      <alignment horizontal="left"/>
    </xf>
    <xf numFmtId="4" fontId="3" fillId="15" borderId="47" xfId="4" applyNumberFormat="1" applyFont="1" applyFill="1" applyBorder="1" applyAlignment="1" applyProtection="1">
      <alignment horizontal="left"/>
    </xf>
    <xf numFmtId="4" fontId="3" fillId="15" borderId="50" xfId="4" applyNumberFormat="1" applyFont="1" applyFill="1" applyBorder="1" applyAlignment="1" applyProtection="1">
      <alignment horizontal="left"/>
    </xf>
    <xf numFmtId="4" fontId="3" fillId="15" borderId="52" xfId="4" applyNumberFormat="1" applyFont="1" applyFill="1" applyBorder="1" applyAlignment="1" applyProtection="1">
      <alignment horizontal="left"/>
    </xf>
    <xf numFmtId="4" fontId="5" fillId="0" borderId="53" xfId="4" applyNumberFormat="1" applyFont="1" applyBorder="1" applyAlignment="1" applyProtection="1">
      <alignment horizontal="left"/>
    </xf>
    <xf numFmtId="4" fontId="5" fillId="0" borderId="49" xfId="4" applyNumberFormat="1" applyFont="1" applyBorder="1" applyAlignment="1" applyProtection="1">
      <alignment horizontal="left"/>
    </xf>
    <xf numFmtId="4" fontId="5" fillId="0" borderId="47" xfId="4" applyNumberFormat="1" applyFont="1" applyBorder="1" applyAlignment="1" applyProtection="1">
      <alignment horizontal="left"/>
    </xf>
    <xf numFmtId="4" fontId="5" fillId="0" borderId="46" xfId="4" applyNumberFormat="1" applyFont="1" applyBorder="1" applyAlignment="1" applyProtection="1">
      <alignment horizontal="left"/>
    </xf>
    <xf numFmtId="4" fontId="5" fillId="0" borderId="48" xfId="4" applyNumberFormat="1" applyFont="1" applyBorder="1" applyAlignment="1" applyProtection="1">
      <alignment horizontal="left"/>
    </xf>
    <xf numFmtId="44" fontId="8" fillId="16" borderId="7" xfId="2" applyFont="1" applyFill="1" applyBorder="1" applyAlignment="1" applyProtection="1">
      <alignment horizontal="left"/>
      <protection locked="0"/>
    </xf>
    <xf numFmtId="44" fontId="8" fillId="16" borderId="0" xfId="2" applyFont="1" applyFill="1" applyBorder="1" applyAlignment="1" applyProtection="1">
      <alignment horizontal="left"/>
      <protection locked="0"/>
    </xf>
    <xf numFmtId="4" fontId="8" fillId="0" borderId="7" xfId="4" applyNumberFormat="1" applyFont="1" applyBorder="1" applyAlignment="1" applyProtection="1">
      <alignment horizontal="left"/>
    </xf>
    <xf numFmtId="4" fontId="8" fillId="0" borderId="0" xfId="4" applyNumberFormat="1" applyFont="1" applyBorder="1" applyAlignment="1" applyProtection="1">
      <alignment horizontal="left"/>
    </xf>
    <xf numFmtId="44" fontId="8" fillId="16" borderId="14" xfId="2" applyFont="1" applyFill="1" applyBorder="1" applyAlignment="1" applyProtection="1">
      <alignment horizontal="left"/>
      <protection locked="0"/>
    </xf>
    <xf numFmtId="4" fontId="9" fillId="0" borderId="50" xfId="4" applyNumberFormat="1" applyFont="1" applyFill="1" applyBorder="1" applyAlignment="1" applyProtection="1">
      <alignment horizontal="left" wrapText="1"/>
    </xf>
    <xf numFmtId="44" fontId="5" fillId="0" borderId="47" xfId="2" applyFont="1" applyBorder="1" applyAlignment="1" applyProtection="1">
      <alignment horizontal="left"/>
    </xf>
    <xf numFmtId="0" fontId="32" fillId="0" borderId="0" xfId="4" applyNumberFormat="1" applyFont="1" applyAlignment="1" applyProtection="1">
      <alignment horizontal="left"/>
    </xf>
    <xf numFmtId="0" fontId="45" fillId="0" borderId="0" xfId="4" applyNumberFormat="1" applyFont="1" applyAlignment="1" applyProtection="1">
      <alignment horizontal="left"/>
    </xf>
    <xf numFmtId="0" fontId="34" fillId="40" borderId="27" xfId="4" applyNumberFormat="1" applyFont="1" applyFill="1" applyBorder="1" applyAlignment="1" applyProtection="1">
      <alignment horizontal="left"/>
    </xf>
  </cellXfs>
  <cellStyles count="1376">
    <cellStyle name="20% - Accent1 2" xfId="5"/>
    <cellStyle name="20% - Accent1 2 2" xfId="6"/>
    <cellStyle name="20% - Accent2 2" xfId="7"/>
    <cellStyle name="20% - Accent2 2 2" xfId="8"/>
    <cellStyle name="20% - Accent3 2" xfId="9"/>
    <cellStyle name="20% - Accent3 2 2" xfId="10"/>
    <cellStyle name="20% - Accent4 2" xfId="11"/>
    <cellStyle name="20% - Accent4 2 2" xfId="12"/>
    <cellStyle name="20% - Accent5 2" xfId="13"/>
    <cellStyle name="20% - Accent5 2 2" xfId="14"/>
    <cellStyle name="20% - Accent6 2" xfId="15"/>
    <cellStyle name="20% - Accent6 2 2" xfId="16"/>
    <cellStyle name="40% - Accent1 2" xfId="17"/>
    <cellStyle name="40% - Accent1 2 2" xfId="18"/>
    <cellStyle name="40% - Accent2 2" xfId="19"/>
    <cellStyle name="40% - Accent2 2 2" xfId="20"/>
    <cellStyle name="40% - Accent3 2" xfId="21"/>
    <cellStyle name="40% - Accent3 2 2" xfId="22"/>
    <cellStyle name="40% - Accent4 2" xfId="23"/>
    <cellStyle name="40% - Accent4 2 2" xfId="24"/>
    <cellStyle name="40% - Accent5 2" xfId="25"/>
    <cellStyle name="40% - Accent5 2 2" xfId="26"/>
    <cellStyle name="40% - Accent6 2" xfId="27"/>
    <cellStyle name="40% - Accent6 2 2" xfId="28"/>
    <cellStyle name="60% - Accent1 2" xfId="29"/>
    <cellStyle name="60% - Accent2 2" xfId="30"/>
    <cellStyle name="60% - Accent3 2" xfId="31"/>
    <cellStyle name="60% - Accent4 2" xfId="32"/>
    <cellStyle name="60% - Accent5 2" xfId="33"/>
    <cellStyle name="60% - Accent6 2" xfId="34"/>
    <cellStyle name="Accent1 2" xfId="35"/>
    <cellStyle name="Accent2 2" xfId="36"/>
    <cellStyle name="Accent3 2" xfId="37"/>
    <cellStyle name="Accent4 2" xfId="38"/>
    <cellStyle name="Accent5 2" xfId="39"/>
    <cellStyle name="Accent6 2" xfId="40"/>
    <cellStyle name="Bad 2" xfId="41"/>
    <cellStyle name="Calculation 2" xfId="42"/>
    <cellStyle name="Calculation 2 10" xfId="172"/>
    <cellStyle name="Calculation 2 10 2" xfId="173"/>
    <cellStyle name="Calculation 2 11" xfId="174"/>
    <cellStyle name="Calculation 2 11 2" xfId="175"/>
    <cellStyle name="Calculation 2 12" xfId="176"/>
    <cellStyle name="Calculation 2 12 2" xfId="177"/>
    <cellStyle name="Calculation 2 13" xfId="178"/>
    <cellStyle name="Calculation 2 13 2" xfId="179"/>
    <cellStyle name="Calculation 2 14" xfId="180"/>
    <cellStyle name="Calculation 2 14 2" xfId="181"/>
    <cellStyle name="Calculation 2 15" xfId="182"/>
    <cellStyle name="Calculation 2 15 2" xfId="183"/>
    <cellStyle name="Calculation 2 16" xfId="184"/>
    <cellStyle name="Calculation 2 16 2" xfId="185"/>
    <cellStyle name="Calculation 2 17" xfId="186"/>
    <cellStyle name="Calculation 2 17 2" xfId="187"/>
    <cellStyle name="Calculation 2 18" xfId="188"/>
    <cellStyle name="Calculation 2 18 2" xfId="189"/>
    <cellStyle name="Calculation 2 19" xfId="190"/>
    <cellStyle name="Calculation 2 19 2" xfId="191"/>
    <cellStyle name="Calculation 2 2" xfId="43"/>
    <cellStyle name="Calculation 2 2 10" xfId="192"/>
    <cellStyle name="Calculation 2 2 10 2" xfId="193"/>
    <cellStyle name="Calculation 2 2 11" xfId="194"/>
    <cellStyle name="Calculation 2 2 11 2" xfId="195"/>
    <cellStyle name="Calculation 2 2 12" xfId="196"/>
    <cellStyle name="Calculation 2 2 12 2" xfId="197"/>
    <cellStyle name="Calculation 2 2 13" xfId="198"/>
    <cellStyle name="Calculation 2 2 13 2" xfId="199"/>
    <cellStyle name="Calculation 2 2 14" xfId="200"/>
    <cellStyle name="Calculation 2 2 14 2" xfId="201"/>
    <cellStyle name="Calculation 2 2 15" xfId="202"/>
    <cellStyle name="Calculation 2 2 15 2" xfId="203"/>
    <cellStyle name="Calculation 2 2 16" xfId="204"/>
    <cellStyle name="Calculation 2 2 16 2" xfId="205"/>
    <cellStyle name="Calculation 2 2 17" xfId="206"/>
    <cellStyle name="Calculation 2 2 17 2" xfId="207"/>
    <cellStyle name="Calculation 2 2 18" xfId="208"/>
    <cellStyle name="Calculation 2 2 18 2" xfId="209"/>
    <cellStyle name="Calculation 2 2 19" xfId="210"/>
    <cellStyle name="Calculation 2 2 19 2" xfId="211"/>
    <cellStyle name="Calculation 2 2 2" xfId="212"/>
    <cellStyle name="Calculation 2 2 2 2" xfId="213"/>
    <cellStyle name="Calculation 2 2 20" xfId="214"/>
    <cellStyle name="Calculation 2 2 20 2" xfId="215"/>
    <cellStyle name="Calculation 2 2 21" xfId="216"/>
    <cellStyle name="Calculation 2 2 21 2" xfId="217"/>
    <cellStyle name="Calculation 2 2 22" xfId="218"/>
    <cellStyle name="Calculation 2 2 22 2" xfId="219"/>
    <cellStyle name="Calculation 2 2 23" xfId="220"/>
    <cellStyle name="Calculation 2 2 23 2" xfId="221"/>
    <cellStyle name="Calculation 2 2 24" xfId="222"/>
    <cellStyle name="Calculation 2 2 24 2" xfId="223"/>
    <cellStyle name="Calculation 2 2 25" xfId="224"/>
    <cellStyle name="Calculation 2 2 25 2" xfId="225"/>
    <cellStyle name="Calculation 2 2 26" xfId="226"/>
    <cellStyle name="Calculation 2 2 26 2" xfId="227"/>
    <cellStyle name="Calculation 2 2 27" xfId="228"/>
    <cellStyle name="Calculation 2 2 27 2" xfId="229"/>
    <cellStyle name="Calculation 2 2 28" xfId="230"/>
    <cellStyle name="Calculation 2 2 28 2" xfId="231"/>
    <cellStyle name="Calculation 2 2 29" xfId="232"/>
    <cellStyle name="Calculation 2 2 29 2" xfId="233"/>
    <cellStyle name="Calculation 2 2 3" xfId="234"/>
    <cellStyle name="Calculation 2 2 3 2" xfId="235"/>
    <cellStyle name="Calculation 2 2 30" xfId="236"/>
    <cellStyle name="Calculation 2 2 30 2" xfId="237"/>
    <cellStyle name="Calculation 2 2 31" xfId="238"/>
    <cellStyle name="Calculation 2 2 31 2" xfId="239"/>
    <cellStyle name="Calculation 2 2 32" xfId="240"/>
    <cellStyle name="Calculation 2 2 32 2" xfId="241"/>
    <cellStyle name="Calculation 2 2 33" xfId="242"/>
    <cellStyle name="Calculation 2 2 33 2" xfId="243"/>
    <cellStyle name="Calculation 2 2 34" xfId="244"/>
    <cellStyle name="Calculation 2 2 34 2" xfId="245"/>
    <cellStyle name="Calculation 2 2 35" xfId="246"/>
    <cellStyle name="Calculation 2 2 35 2" xfId="247"/>
    <cellStyle name="Calculation 2 2 36" xfId="248"/>
    <cellStyle name="Calculation 2 2 36 2" xfId="249"/>
    <cellStyle name="Calculation 2 2 37" xfId="250"/>
    <cellStyle name="Calculation 2 2 37 2" xfId="251"/>
    <cellStyle name="Calculation 2 2 38" xfId="252"/>
    <cellStyle name="Calculation 2 2 38 2" xfId="253"/>
    <cellStyle name="Calculation 2 2 39" xfId="254"/>
    <cellStyle name="Calculation 2 2 39 2" xfId="255"/>
    <cellStyle name="Calculation 2 2 4" xfId="256"/>
    <cellStyle name="Calculation 2 2 4 2" xfId="257"/>
    <cellStyle name="Calculation 2 2 40" xfId="258"/>
    <cellStyle name="Calculation 2 2 40 2" xfId="259"/>
    <cellStyle name="Calculation 2 2 41" xfId="260"/>
    <cellStyle name="Calculation 2 2 41 2" xfId="261"/>
    <cellStyle name="Calculation 2 2 42" xfId="262"/>
    <cellStyle name="Calculation 2 2 42 2" xfId="263"/>
    <cellStyle name="Calculation 2 2 43" xfId="264"/>
    <cellStyle name="Calculation 2 2 43 2" xfId="265"/>
    <cellStyle name="Calculation 2 2 44" xfId="266"/>
    <cellStyle name="Calculation 2 2 44 2" xfId="267"/>
    <cellStyle name="Calculation 2 2 45" xfId="268"/>
    <cellStyle name="Calculation 2 2 45 2" xfId="269"/>
    <cellStyle name="Calculation 2 2 46" xfId="270"/>
    <cellStyle name="Calculation 2 2 46 2" xfId="271"/>
    <cellStyle name="Calculation 2 2 47" xfId="272"/>
    <cellStyle name="Calculation 2 2 47 2" xfId="273"/>
    <cellStyle name="Calculation 2 2 48" xfId="274"/>
    <cellStyle name="Calculation 2 2 48 2" xfId="275"/>
    <cellStyle name="Calculation 2 2 49" xfId="276"/>
    <cellStyle name="Calculation 2 2 49 2" xfId="277"/>
    <cellStyle name="Calculation 2 2 5" xfId="278"/>
    <cellStyle name="Calculation 2 2 5 2" xfId="279"/>
    <cellStyle name="Calculation 2 2 50" xfId="280"/>
    <cellStyle name="Calculation 2 2 50 2" xfId="281"/>
    <cellStyle name="Calculation 2 2 51" xfId="282"/>
    <cellStyle name="Calculation 2 2 51 2" xfId="283"/>
    <cellStyle name="Calculation 2 2 52" xfId="284"/>
    <cellStyle name="Calculation 2 2 52 2" xfId="285"/>
    <cellStyle name="Calculation 2 2 53" xfId="286"/>
    <cellStyle name="Calculation 2 2 54" xfId="287"/>
    <cellStyle name="Calculation 2 2 55" xfId="288"/>
    <cellStyle name="Calculation 2 2 56" xfId="289"/>
    <cellStyle name="Calculation 2 2 57" xfId="290"/>
    <cellStyle name="Calculation 2 2 58" xfId="1265"/>
    <cellStyle name="Calculation 2 2 59" xfId="1266"/>
    <cellStyle name="Calculation 2 2 6" xfId="291"/>
    <cellStyle name="Calculation 2 2 6 2" xfId="292"/>
    <cellStyle name="Calculation 2 2 60" xfId="1267"/>
    <cellStyle name="Calculation 2 2 61" xfId="1268"/>
    <cellStyle name="Calculation 2 2 62" xfId="1269"/>
    <cellStyle name="Calculation 2 2 7" xfId="293"/>
    <cellStyle name="Calculation 2 2 7 2" xfId="294"/>
    <cellStyle name="Calculation 2 2 8" xfId="295"/>
    <cellStyle name="Calculation 2 2 8 2" xfId="296"/>
    <cellStyle name="Calculation 2 2 9" xfId="297"/>
    <cellStyle name="Calculation 2 2 9 2" xfId="298"/>
    <cellStyle name="Calculation 2 20" xfId="299"/>
    <cellStyle name="Calculation 2 20 2" xfId="300"/>
    <cellStyle name="Calculation 2 21" xfId="301"/>
    <cellStyle name="Calculation 2 21 2" xfId="302"/>
    <cellStyle name="Calculation 2 22" xfId="303"/>
    <cellStyle name="Calculation 2 22 2" xfId="304"/>
    <cellStyle name="Calculation 2 23" xfId="305"/>
    <cellStyle name="Calculation 2 23 2" xfId="306"/>
    <cellStyle name="Calculation 2 24" xfId="307"/>
    <cellStyle name="Calculation 2 24 2" xfId="308"/>
    <cellStyle name="Calculation 2 25" xfId="309"/>
    <cellStyle name="Calculation 2 25 2" xfId="310"/>
    <cellStyle name="Calculation 2 26" xfId="311"/>
    <cellStyle name="Calculation 2 26 2" xfId="312"/>
    <cellStyle name="Calculation 2 27" xfId="313"/>
    <cellStyle name="Calculation 2 27 2" xfId="314"/>
    <cellStyle name="Calculation 2 28" xfId="315"/>
    <cellStyle name="Calculation 2 28 2" xfId="316"/>
    <cellStyle name="Calculation 2 29" xfId="317"/>
    <cellStyle name="Calculation 2 29 2" xfId="318"/>
    <cellStyle name="Calculation 2 3" xfId="319"/>
    <cellStyle name="Calculation 2 3 2" xfId="320"/>
    <cellStyle name="Calculation 2 3 3" xfId="1270"/>
    <cellStyle name="Calculation 2 3 4" xfId="1271"/>
    <cellStyle name="Calculation 2 3 5" xfId="1272"/>
    <cellStyle name="Calculation 2 3 6" xfId="1273"/>
    <cellStyle name="Calculation 2 3 7" xfId="1274"/>
    <cellStyle name="Calculation 2 30" xfId="321"/>
    <cellStyle name="Calculation 2 30 2" xfId="322"/>
    <cellStyle name="Calculation 2 31" xfId="323"/>
    <cellStyle name="Calculation 2 31 2" xfId="324"/>
    <cellStyle name="Calculation 2 32" xfId="325"/>
    <cellStyle name="Calculation 2 32 2" xfId="326"/>
    <cellStyle name="Calculation 2 33" xfId="327"/>
    <cellStyle name="Calculation 2 33 2" xfId="328"/>
    <cellStyle name="Calculation 2 34" xfId="329"/>
    <cellStyle name="Calculation 2 34 2" xfId="330"/>
    <cellStyle name="Calculation 2 35" xfId="331"/>
    <cellStyle name="Calculation 2 35 2" xfId="332"/>
    <cellStyle name="Calculation 2 36" xfId="333"/>
    <cellStyle name="Calculation 2 36 2" xfId="334"/>
    <cellStyle name="Calculation 2 37" xfId="335"/>
    <cellStyle name="Calculation 2 37 2" xfId="336"/>
    <cellStyle name="Calculation 2 38" xfId="337"/>
    <cellStyle name="Calculation 2 38 2" xfId="338"/>
    <cellStyle name="Calculation 2 39" xfId="339"/>
    <cellStyle name="Calculation 2 39 2" xfId="340"/>
    <cellStyle name="Calculation 2 4" xfId="341"/>
    <cellStyle name="Calculation 2 4 2" xfId="342"/>
    <cellStyle name="Calculation 2 4 3" xfId="1275"/>
    <cellStyle name="Calculation 2 4 4" xfId="1276"/>
    <cellStyle name="Calculation 2 4 5" xfId="1277"/>
    <cellStyle name="Calculation 2 4 6" xfId="1278"/>
    <cellStyle name="Calculation 2 4 7" xfId="1279"/>
    <cellStyle name="Calculation 2 40" xfId="343"/>
    <cellStyle name="Calculation 2 40 2" xfId="344"/>
    <cellStyle name="Calculation 2 41" xfId="345"/>
    <cellStyle name="Calculation 2 41 2" xfId="346"/>
    <cellStyle name="Calculation 2 42" xfId="347"/>
    <cellStyle name="Calculation 2 42 2" xfId="348"/>
    <cellStyle name="Calculation 2 43" xfId="349"/>
    <cellStyle name="Calculation 2 43 2" xfId="350"/>
    <cellStyle name="Calculation 2 44" xfId="351"/>
    <cellStyle name="Calculation 2 44 2" xfId="352"/>
    <cellStyle name="Calculation 2 45" xfId="353"/>
    <cellStyle name="Calculation 2 45 2" xfId="354"/>
    <cellStyle name="Calculation 2 46" xfId="355"/>
    <cellStyle name="Calculation 2 46 2" xfId="356"/>
    <cellStyle name="Calculation 2 47" xfId="357"/>
    <cellStyle name="Calculation 2 47 2" xfId="358"/>
    <cellStyle name="Calculation 2 48" xfId="359"/>
    <cellStyle name="Calculation 2 48 2" xfId="360"/>
    <cellStyle name="Calculation 2 49" xfId="361"/>
    <cellStyle name="Calculation 2 49 2" xfId="362"/>
    <cellStyle name="Calculation 2 5" xfId="363"/>
    <cellStyle name="Calculation 2 5 2" xfId="364"/>
    <cellStyle name="Calculation 2 5 3" xfId="1280"/>
    <cellStyle name="Calculation 2 5 4" xfId="1281"/>
    <cellStyle name="Calculation 2 5 5" xfId="1282"/>
    <cellStyle name="Calculation 2 5 6" xfId="1283"/>
    <cellStyle name="Calculation 2 5 7" xfId="1284"/>
    <cellStyle name="Calculation 2 50" xfId="365"/>
    <cellStyle name="Calculation 2 50 2" xfId="366"/>
    <cellStyle name="Calculation 2 51" xfId="367"/>
    <cellStyle name="Calculation 2 51 2" xfId="368"/>
    <cellStyle name="Calculation 2 52" xfId="369"/>
    <cellStyle name="Calculation 2 52 2" xfId="370"/>
    <cellStyle name="Calculation 2 53" xfId="371"/>
    <cellStyle name="Calculation 2 53 2" xfId="372"/>
    <cellStyle name="Calculation 2 54" xfId="373"/>
    <cellStyle name="Calculation 2 55" xfId="374"/>
    <cellStyle name="Calculation 2 56" xfId="375"/>
    <cellStyle name="Calculation 2 57" xfId="376"/>
    <cellStyle name="Calculation 2 58" xfId="377"/>
    <cellStyle name="Calculation 2 59" xfId="1285"/>
    <cellStyle name="Calculation 2 6" xfId="378"/>
    <cellStyle name="Calculation 2 6 2" xfId="379"/>
    <cellStyle name="Calculation 2 7" xfId="380"/>
    <cellStyle name="Calculation 2 7 2" xfId="381"/>
    <cellStyle name="Calculation 2 8" xfId="382"/>
    <cellStyle name="Calculation 2 8 2" xfId="383"/>
    <cellStyle name="Calculation 2 9" xfId="384"/>
    <cellStyle name="Calculation 2 9 2" xfId="385"/>
    <cellStyle name="Check Cell 2" xfId="44"/>
    <cellStyle name="Comma" xfId="1" builtinId="3"/>
    <cellStyle name="Comma 19" xfId="45"/>
    <cellStyle name="Comma 2" xfId="46"/>
    <cellStyle name="Comma 2 10" xfId="47"/>
    <cellStyle name="Comma 2 11" xfId="48"/>
    <cellStyle name="Comma 2 12" xfId="49"/>
    <cellStyle name="Comma 2 13" xfId="50"/>
    <cellStyle name="Comma 2 14" xfId="51"/>
    <cellStyle name="Comma 2 15" xfId="52"/>
    <cellStyle name="Comma 2 16" xfId="53"/>
    <cellStyle name="Comma 2 17" xfId="54"/>
    <cellStyle name="Comma 2 2" xfId="55"/>
    <cellStyle name="Comma 2 2 2" xfId="56"/>
    <cellStyle name="Comma 2 2 3" xfId="57"/>
    <cellStyle name="Comma 2 2 4" xfId="58"/>
    <cellStyle name="Comma 2 2 5" xfId="59"/>
    <cellStyle name="Comma 2 3" xfId="60"/>
    <cellStyle name="Comma 2 3 2" xfId="61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3" xfId="68"/>
    <cellStyle name="Comma 3 2" xfId="69"/>
    <cellStyle name="Comma 4" xfId="70"/>
    <cellStyle name="Comma 4 2" xfId="71"/>
    <cellStyle name="Comma 5" xfId="1263"/>
    <cellStyle name="Currency" xfId="2" builtinId="4"/>
    <cellStyle name="Currency 2" xfId="72"/>
    <cellStyle name="Currency 2 2" xfId="73"/>
    <cellStyle name="Currency 2 3" xfId="74"/>
    <cellStyle name="Currency 3" xfId="75"/>
    <cellStyle name="Currency 4" xfId="7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Hyperlink" xfId="1375" builtinId="8"/>
    <cellStyle name="Hyperlink 2" xfId="83"/>
    <cellStyle name="Hyperlink 2 2" xfId="386"/>
    <cellStyle name="Hyperlink 2 3" xfId="387"/>
    <cellStyle name="Input 2" xfId="84"/>
    <cellStyle name="Input 2 10" xfId="388"/>
    <cellStyle name="Input 2 10 2" xfId="389"/>
    <cellStyle name="Input 2 11" xfId="390"/>
    <cellStyle name="Input 2 11 2" xfId="391"/>
    <cellStyle name="Input 2 12" xfId="392"/>
    <cellStyle name="Input 2 12 2" xfId="393"/>
    <cellStyle name="Input 2 13" xfId="394"/>
    <cellStyle name="Input 2 13 2" xfId="395"/>
    <cellStyle name="Input 2 14" xfId="396"/>
    <cellStyle name="Input 2 14 2" xfId="397"/>
    <cellStyle name="Input 2 15" xfId="398"/>
    <cellStyle name="Input 2 15 2" xfId="399"/>
    <cellStyle name="Input 2 16" xfId="400"/>
    <cellStyle name="Input 2 16 2" xfId="401"/>
    <cellStyle name="Input 2 17" xfId="402"/>
    <cellStyle name="Input 2 17 2" xfId="403"/>
    <cellStyle name="Input 2 18" xfId="404"/>
    <cellStyle name="Input 2 18 2" xfId="405"/>
    <cellStyle name="Input 2 19" xfId="406"/>
    <cellStyle name="Input 2 19 2" xfId="407"/>
    <cellStyle name="Input 2 2" xfId="85"/>
    <cellStyle name="Input 2 2 10" xfId="408"/>
    <cellStyle name="Input 2 2 10 2" xfId="409"/>
    <cellStyle name="Input 2 2 11" xfId="410"/>
    <cellStyle name="Input 2 2 11 2" xfId="411"/>
    <cellStyle name="Input 2 2 12" xfId="412"/>
    <cellStyle name="Input 2 2 12 2" xfId="413"/>
    <cellStyle name="Input 2 2 13" xfId="414"/>
    <cellStyle name="Input 2 2 13 2" xfId="415"/>
    <cellStyle name="Input 2 2 14" xfId="416"/>
    <cellStyle name="Input 2 2 14 2" xfId="417"/>
    <cellStyle name="Input 2 2 15" xfId="418"/>
    <cellStyle name="Input 2 2 15 2" xfId="419"/>
    <cellStyle name="Input 2 2 16" xfId="420"/>
    <cellStyle name="Input 2 2 16 2" xfId="421"/>
    <cellStyle name="Input 2 2 17" xfId="422"/>
    <cellStyle name="Input 2 2 17 2" xfId="423"/>
    <cellStyle name="Input 2 2 18" xfId="424"/>
    <cellStyle name="Input 2 2 18 2" xfId="425"/>
    <cellStyle name="Input 2 2 19" xfId="426"/>
    <cellStyle name="Input 2 2 19 2" xfId="427"/>
    <cellStyle name="Input 2 2 2" xfId="428"/>
    <cellStyle name="Input 2 2 2 2" xfId="429"/>
    <cellStyle name="Input 2 2 20" xfId="430"/>
    <cellStyle name="Input 2 2 20 2" xfId="431"/>
    <cellStyle name="Input 2 2 21" xfId="432"/>
    <cellStyle name="Input 2 2 21 2" xfId="433"/>
    <cellStyle name="Input 2 2 22" xfId="434"/>
    <cellStyle name="Input 2 2 22 2" xfId="435"/>
    <cellStyle name="Input 2 2 23" xfId="436"/>
    <cellStyle name="Input 2 2 23 2" xfId="437"/>
    <cellStyle name="Input 2 2 24" xfId="438"/>
    <cellStyle name="Input 2 2 24 2" xfId="439"/>
    <cellStyle name="Input 2 2 25" xfId="440"/>
    <cellStyle name="Input 2 2 25 2" xfId="441"/>
    <cellStyle name="Input 2 2 26" xfId="442"/>
    <cellStyle name="Input 2 2 26 2" xfId="443"/>
    <cellStyle name="Input 2 2 27" xfId="444"/>
    <cellStyle name="Input 2 2 27 2" xfId="445"/>
    <cellStyle name="Input 2 2 28" xfId="446"/>
    <cellStyle name="Input 2 2 28 2" xfId="447"/>
    <cellStyle name="Input 2 2 29" xfId="448"/>
    <cellStyle name="Input 2 2 29 2" xfId="449"/>
    <cellStyle name="Input 2 2 3" xfId="450"/>
    <cellStyle name="Input 2 2 3 2" xfId="451"/>
    <cellStyle name="Input 2 2 30" xfId="452"/>
    <cellStyle name="Input 2 2 30 2" xfId="453"/>
    <cellStyle name="Input 2 2 31" xfId="454"/>
    <cellStyle name="Input 2 2 31 2" xfId="455"/>
    <cellStyle name="Input 2 2 32" xfId="456"/>
    <cellStyle name="Input 2 2 32 2" xfId="457"/>
    <cellStyle name="Input 2 2 33" xfId="458"/>
    <cellStyle name="Input 2 2 33 2" xfId="459"/>
    <cellStyle name="Input 2 2 34" xfId="460"/>
    <cellStyle name="Input 2 2 34 2" xfId="461"/>
    <cellStyle name="Input 2 2 35" xfId="462"/>
    <cellStyle name="Input 2 2 35 2" xfId="463"/>
    <cellStyle name="Input 2 2 36" xfId="464"/>
    <cellStyle name="Input 2 2 36 2" xfId="465"/>
    <cellStyle name="Input 2 2 37" xfId="466"/>
    <cellStyle name="Input 2 2 37 2" xfId="467"/>
    <cellStyle name="Input 2 2 38" xfId="468"/>
    <cellStyle name="Input 2 2 38 2" xfId="469"/>
    <cellStyle name="Input 2 2 39" xfId="470"/>
    <cellStyle name="Input 2 2 39 2" xfId="471"/>
    <cellStyle name="Input 2 2 4" xfId="472"/>
    <cellStyle name="Input 2 2 4 2" xfId="473"/>
    <cellStyle name="Input 2 2 40" xfId="474"/>
    <cellStyle name="Input 2 2 40 2" xfId="475"/>
    <cellStyle name="Input 2 2 41" xfId="476"/>
    <cellStyle name="Input 2 2 41 2" xfId="477"/>
    <cellStyle name="Input 2 2 42" xfId="478"/>
    <cellStyle name="Input 2 2 42 2" xfId="479"/>
    <cellStyle name="Input 2 2 43" xfId="480"/>
    <cellStyle name="Input 2 2 43 2" xfId="481"/>
    <cellStyle name="Input 2 2 44" xfId="482"/>
    <cellStyle name="Input 2 2 44 2" xfId="483"/>
    <cellStyle name="Input 2 2 45" xfId="484"/>
    <cellStyle name="Input 2 2 45 2" xfId="485"/>
    <cellStyle name="Input 2 2 46" xfId="486"/>
    <cellStyle name="Input 2 2 46 2" xfId="487"/>
    <cellStyle name="Input 2 2 47" xfId="488"/>
    <cellStyle name="Input 2 2 47 2" xfId="489"/>
    <cellStyle name="Input 2 2 48" xfId="490"/>
    <cellStyle name="Input 2 2 48 2" xfId="491"/>
    <cellStyle name="Input 2 2 49" xfId="492"/>
    <cellStyle name="Input 2 2 49 2" xfId="493"/>
    <cellStyle name="Input 2 2 5" xfId="494"/>
    <cellStyle name="Input 2 2 5 2" xfId="495"/>
    <cellStyle name="Input 2 2 50" xfId="496"/>
    <cellStyle name="Input 2 2 50 2" xfId="497"/>
    <cellStyle name="Input 2 2 51" xfId="498"/>
    <cellStyle name="Input 2 2 51 2" xfId="499"/>
    <cellStyle name="Input 2 2 52" xfId="500"/>
    <cellStyle name="Input 2 2 52 2" xfId="501"/>
    <cellStyle name="Input 2 2 53" xfId="502"/>
    <cellStyle name="Input 2 2 54" xfId="503"/>
    <cellStyle name="Input 2 2 55" xfId="504"/>
    <cellStyle name="Input 2 2 56" xfId="505"/>
    <cellStyle name="Input 2 2 57" xfId="506"/>
    <cellStyle name="Input 2 2 58" xfId="1286"/>
    <cellStyle name="Input 2 2 59" xfId="1287"/>
    <cellStyle name="Input 2 2 6" xfId="507"/>
    <cellStyle name="Input 2 2 6 2" xfId="508"/>
    <cellStyle name="Input 2 2 60" xfId="1288"/>
    <cellStyle name="Input 2 2 61" xfId="1289"/>
    <cellStyle name="Input 2 2 62" xfId="1290"/>
    <cellStyle name="Input 2 2 7" xfId="509"/>
    <cellStyle name="Input 2 2 7 2" xfId="510"/>
    <cellStyle name="Input 2 2 8" xfId="511"/>
    <cellStyle name="Input 2 2 8 2" xfId="512"/>
    <cellStyle name="Input 2 2 9" xfId="513"/>
    <cellStyle name="Input 2 2 9 2" xfId="514"/>
    <cellStyle name="Input 2 20" xfId="515"/>
    <cellStyle name="Input 2 20 2" xfId="516"/>
    <cellStyle name="Input 2 21" xfId="517"/>
    <cellStyle name="Input 2 21 2" xfId="518"/>
    <cellStyle name="Input 2 22" xfId="519"/>
    <cellStyle name="Input 2 22 2" xfId="520"/>
    <cellStyle name="Input 2 23" xfId="521"/>
    <cellStyle name="Input 2 23 2" xfId="522"/>
    <cellStyle name="Input 2 24" xfId="523"/>
    <cellStyle name="Input 2 24 2" xfId="524"/>
    <cellStyle name="Input 2 25" xfId="525"/>
    <cellStyle name="Input 2 25 2" xfId="526"/>
    <cellStyle name="Input 2 26" xfId="527"/>
    <cellStyle name="Input 2 26 2" xfId="528"/>
    <cellStyle name="Input 2 27" xfId="529"/>
    <cellStyle name="Input 2 27 2" xfId="530"/>
    <cellStyle name="Input 2 28" xfId="531"/>
    <cellStyle name="Input 2 28 2" xfId="532"/>
    <cellStyle name="Input 2 29" xfId="533"/>
    <cellStyle name="Input 2 29 2" xfId="534"/>
    <cellStyle name="Input 2 3" xfId="535"/>
    <cellStyle name="Input 2 3 2" xfId="536"/>
    <cellStyle name="Input 2 3 3" xfId="1291"/>
    <cellStyle name="Input 2 3 4" xfId="1292"/>
    <cellStyle name="Input 2 3 5" xfId="1293"/>
    <cellStyle name="Input 2 3 6" xfId="1294"/>
    <cellStyle name="Input 2 3 7" xfId="1295"/>
    <cellStyle name="Input 2 30" xfId="537"/>
    <cellStyle name="Input 2 30 2" xfId="538"/>
    <cellStyle name="Input 2 31" xfId="539"/>
    <cellStyle name="Input 2 31 2" xfId="540"/>
    <cellStyle name="Input 2 32" xfId="541"/>
    <cellStyle name="Input 2 32 2" xfId="542"/>
    <cellStyle name="Input 2 33" xfId="543"/>
    <cellStyle name="Input 2 33 2" xfId="544"/>
    <cellStyle name="Input 2 34" xfId="545"/>
    <cellStyle name="Input 2 34 2" xfId="546"/>
    <cellStyle name="Input 2 35" xfId="547"/>
    <cellStyle name="Input 2 35 2" xfId="548"/>
    <cellStyle name="Input 2 36" xfId="549"/>
    <cellStyle name="Input 2 36 2" xfId="550"/>
    <cellStyle name="Input 2 37" xfId="551"/>
    <cellStyle name="Input 2 37 2" xfId="552"/>
    <cellStyle name="Input 2 38" xfId="553"/>
    <cellStyle name="Input 2 38 2" xfId="554"/>
    <cellStyle name="Input 2 39" xfId="555"/>
    <cellStyle name="Input 2 39 2" xfId="556"/>
    <cellStyle name="Input 2 4" xfId="557"/>
    <cellStyle name="Input 2 4 2" xfId="558"/>
    <cellStyle name="Input 2 4 3" xfId="1296"/>
    <cellStyle name="Input 2 4 4" xfId="1297"/>
    <cellStyle name="Input 2 4 5" xfId="1298"/>
    <cellStyle name="Input 2 4 6" xfId="1299"/>
    <cellStyle name="Input 2 4 7" xfId="1300"/>
    <cellStyle name="Input 2 40" xfId="559"/>
    <cellStyle name="Input 2 40 2" xfId="560"/>
    <cellStyle name="Input 2 41" xfId="561"/>
    <cellStyle name="Input 2 41 2" xfId="562"/>
    <cellStyle name="Input 2 42" xfId="563"/>
    <cellStyle name="Input 2 42 2" xfId="564"/>
    <cellStyle name="Input 2 43" xfId="565"/>
    <cellStyle name="Input 2 43 2" xfId="566"/>
    <cellStyle name="Input 2 44" xfId="567"/>
    <cellStyle name="Input 2 44 2" xfId="568"/>
    <cellStyle name="Input 2 45" xfId="569"/>
    <cellStyle name="Input 2 45 2" xfId="570"/>
    <cellStyle name="Input 2 46" xfId="571"/>
    <cellStyle name="Input 2 46 2" xfId="572"/>
    <cellStyle name="Input 2 47" xfId="573"/>
    <cellStyle name="Input 2 47 2" xfId="574"/>
    <cellStyle name="Input 2 48" xfId="575"/>
    <cellStyle name="Input 2 48 2" xfId="576"/>
    <cellStyle name="Input 2 49" xfId="577"/>
    <cellStyle name="Input 2 49 2" xfId="578"/>
    <cellStyle name="Input 2 5" xfId="579"/>
    <cellStyle name="Input 2 5 2" xfId="580"/>
    <cellStyle name="Input 2 5 3" xfId="1301"/>
    <cellStyle name="Input 2 5 4" xfId="1302"/>
    <cellStyle name="Input 2 5 5" xfId="1303"/>
    <cellStyle name="Input 2 5 6" xfId="1304"/>
    <cellStyle name="Input 2 5 7" xfId="1305"/>
    <cellStyle name="Input 2 50" xfId="581"/>
    <cellStyle name="Input 2 50 2" xfId="582"/>
    <cellStyle name="Input 2 51" xfId="583"/>
    <cellStyle name="Input 2 51 2" xfId="584"/>
    <cellStyle name="Input 2 52" xfId="585"/>
    <cellStyle name="Input 2 52 2" xfId="586"/>
    <cellStyle name="Input 2 53" xfId="587"/>
    <cellStyle name="Input 2 53 2" xfId="588"/>
    <cellStyle name="Input 2 54" xfId="589"/>
    <cellStyle name="Input 2 55" xfId="590"/>
    <cellStyle name="Input 2 56" xfId="591"/>
    <cellStyle name="Input 2 57" xfId="592"/>
    <cellStyle name="Input 2 58" xfId="593"/>
    <cellStyle name="Input 2 59" xfId="1306"/>
    <cellStyle name="Input 2 6" xfId="594"/>
    <cellStyle name="Input 2 6 2" xfId="595"/>
    <cellStyle name="Input 2 7" xfId="596"/>
    <cellStyle name="Input 2 7 2" xfId="597"/>
    <cellStyle name="Input 2 8" xfId="598"/>
    <cellStyle name="Input 2 8 2" xfId="599"/>
    <cellStyle name="Input 2 9" xfId="600"/>
    <cellStyle name="Input 2 9 2" xfId="601"/>
    <cellStyle name="Linked Cell 2" xfId="86"/>
    <cellStyle name="Neutral 2" xfId="87"/>
    <cellStyle name="Normal" xfId="0" builtinId="0"/>
    <cellStyle name="Normal 10" xfId="88"/>
    <cellStyle name="Normal 11" xfId="89"/>
    <cellStyle name="Normal 2" xfId="4"/>
    <cellStyle name="Normal 2 10" xfId="90"/>
    <cellStyle name="Normal 2 10 2" xfId="91"/>
    <cellStyle name="Normal 2 11" xfId="92"/>
    <cellStyle name="Normal 2 11 2" xfId="93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3" xfId="102"/>
    <cellStyle name="Normal 2 13 2" xfId="103"/>
    <cellStyle name="Normal 2 14" xfId="104"/>
    <cellStyle name="Normal 2 14 2" xfId="105"/>
    <cellStyle name="Normal 2 15" xfId="106"/>
    <cellStyle name="Normal 2 15 2" xfId="107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60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4" xfId="604"/>
    <cellStyle name="Normal 2 4" xfId="130"/>
    <cellStyle name="Normal 2 4 2" xfId="131"/>
    <cellStyle name="Normal 2 4 3" xfId="132"/>
    <cellStyle name="Normal 2 4 4" xfId="605"/>
    <cellStyle name="Normal 2 4 5" xfId="606"/>
    <cellStyle name="Normal 2 5" xfId="133"/>
    <cellStyle name="Normal 2 5 2" xfId="134"/>
    <cellStyle name="Normal 2 5 3" xfId="135"/>
    <cellStyle name="Normal 2 6" xfId="136"/>
    <cellStyle name="Normal 2 6 2" xfId="137"/>
    <cellStyle name="Normal 2 7" xfId="138"/>
    <cellStyle name="Normal 2 7 2" xfId="139"/>
    <cellStyle name="Normal 2 8" xfId="140"/>
    <cellStyle name="Normal 2 8 2" xfId="141"/>
    <cellStyle name="Normal 2 9" xfId="142"/>
    <cellStyle name="Normal 2 9 2" xfId="143"/>
    <cellStyle name="Normal 3" xfId="144"/>
    <cellStyle name="Normal 3 2" xfId="145"/>
    <cellStyle name="Normal 3 2 2" xfId="14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7" xfId="155"/>
    <cellStyle name="Normal 7 2" xfId="156"/>
    <cellStyle name="Normal 8" xfId="157"/>
    <cellStyle name="Normal 8 2" xfId="158"/>
    <cellStyle name="Normal 9" xfId="159"/>
    <cellStyle name="Normal 9 2" xfId="1264"/>
    <cellStyle name="Note 2" xfId="160"/>
    <cellStyle name="Note 2 2" xfId="161"/>
    <cellStyle name="Note 2 3" xfId="162"/>
    <cellStyle name="Note 2 3 10" xfId="612"/>
    <cellStyle name="Note 2 3 10 2" xfId="613"/>
    <cellStyle name="Note 2 3 11" xfId="614"/>
    <cellStyle name="Note 2 3 11 2" xfId="615"/>
    <cellStyle name="Note 2 3 12" xfId="616"/>
    <cellStyle name="Note 2 3 12 2" xfId="6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2" xfId="633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2" xfId="655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2" xfId="677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2" xfId="699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307"/>
    <cellStyle name="Note 2 3 59" xfId="1308"/>
    <cellStyle name="Note 2 3 6" xfId="711"/>
    <cellStyle name="Note 2 3 6 2" xfId="712"/>
    <cellStyle name="Note 2 3 60" xfId="1309"/>
    <cellStyle name="Note 2 3 61" xfId="1310"/>
    <cellStyle name="Note 2 3 62" xfId="1311"/>
    <cellStyle name="Note 2 3 7" xfId="713"/>
    <cellStyle name="Note 2 3 7 2" xfId="714"/>
    <cellStyle name="Note 2 3 8" xfId="715"/>
    <cellStyle name="Note 2 3 8 2" xfId="716"/>
    <cellStyle name="Note 2 3 9" xfId="717"/>
    <cellStyle name="Note 2 3 9 2" xfId="718"/>
    <cellStyle name="Note 2 4" xfId="163"/>
    <cellStyle name="Note 2 4 10" xfId="719"/>
    <cellStyle name="Note 2 4 10 2" xfId="720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2" xfId="740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2" xfId="762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2" xfId="78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2" xfId="806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12"/>
    <cellStyle name="Note 2 4 59" xfId="1313"/>
    <cellStyle name="Note 2 4 6" xfId="818"/>
    <cellStyle name="Note 2 4 6 2" xfId="819"/>
    <cellStyle name="Note 2 4 60" xfId="1314"/>
    <cellStyle name="Note 2 4 61" xfId="1315"/>
    <cellStyle name="Note 2 4 62" xfId="1316"/>
    <cellStyle name="Note 2 4 7" xfId="820"/>
    <cellStyle name="Note 2 4 7 2" xfId="821"/>
    <cellStyle name="Note 2 4 8" xfId="822"/>
    <cellStyle name="Note 2 4 8 2" xfId="823"/>
    <cellStyle name="Note 2 4 9" xfId="824"/>
    <cellStyle name="Note 2 4 9 2" xfId="825"/>
    <cellStyle name="Note 2 5" xfId="826"/>
    <cellStyle name="Note 2 5 2" xfId="827"/>
    <cellStyle name="Note 2 5 3" xfId="1317"/>
    <cellStyle name="Note 2 5 4" xfId="1318"/>
    <cellStyle name="Note 2 5 5" xfId="1319"/>
    <cellStyle name="Note 2 5 6" xfId="1320"/>
    <cellStyle name="Note 2 5 7" xfId="1321"/>
    <cellStyle name="Note 2 6" xfId="828"/>
    <cellStyle name="Note 2 6 2" xfId="829"/>
    <cellStyle name="Note 2 6 3" xfId="1322"/>
    <cellStyle name="Note 2 6 4" xfId="1323"/>
    <cellStyle name="Note 2 6 5" xfId="1324"/>
    <cellStyle name="Note 2 6 6" xfId="1325"/>
    <cellStyle name="Note 2 6 7" xfId="1326"/>
    <cellStyle name="Note 2 7" xfId="830"/>
    <cellStyle name="Note 2 7 2" xfId="831"/>
    <cellStyle name="Note 2 7 3" xfId="1327"/>
    <cellStyle name="Note 2 7 4" xfId="1328"/>
    <cellStyle name="Note 2 7 5" xfId="1329"/>
    <cellStyle name="Note 2 7 6" xfId="1330"/>
    <cellStyle name="Note 2 7 7" xfId="1331"/>
    <cellStyle name="Note 2 8" xfId="832"/>
    <cellStyle name="Note 2 9" xfId="1332"/>
    <cellStyle name="Note 3" xfId="164"/>
    <cellStyle name="Output 2" xfId="165"/>
    <cellStyle name="Output 2 10" xfId="833"/>
    <cellStyle name="Output 2 10 2" xfId="834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2" xfId="874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2" xfId="896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2" xfId="91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2" xfId="940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33"/>
    <cellStyle name="Output 2 2 59" xfId="1334"/>
    <cellStyle name="Output 2 2 6" xfId="952"/>
    <cellStyle name="Output 2 2 6 2" xfId="953"/>
    <cellStyle name="Output 2 2 60" xfId="1335"/>
    <cellStyle name="Output 2 2 61" xfId="1336"/>
    <cellStyle name="Output 2 2 62" xfId="1337"/>
    <cellStyle name="Output 2 2 7" xfId="954"/>
    <cellStyle name="Output 2 2 7 2" xfId="955"/>
    <cellStyle name="Output 2 2 8" xfId="956"/>
    <cellStyle name="Output 2 2 8 2" xfId="957"/>
    <cellStyle name="Output 2 2 9" xfId="958"/>
    <cellStyle name="Output 2 2 9 2" xfId="959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2" xfId="981"/>
    <cellStyle name="Output 2 3 3" xfId="1338"/>
    <cellStyle name="Output 2 3 4" xfId="1339"/>
    <cellStyle name="Output 2 3 5" xfId="1340"/>
    <cellStyle name="Output 2 3 6" xfId="1341"/>
    <cellStyle name="Output 2 3 7" xfId="1342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3" xfId="1343"/>
    <cellStyle name="Output 2 4 4" xfId="1344"/>
    <cellStyle name="Output 2 4 5" xfId="1345"/>
    <cellStyle name="Output 2 4 6" xfId="1346"/>
    <cellStyle name="Output 2 4 7" xfId="1347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3" xfId="1348"/>
    <cellStyle name="Output 2 5 4" xfId="1349"/>
    <cellStyle name="Output 2 5 5" xfId="1350"/>
    <cellStyle name="Output 2 5 6" xfId="1351"/>
    <cellStyle name="Output 2 5 7" xfId="1352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59" xfId="1353"/>
    <cellStyle name="Output 2 6" xfId="1039"/>
    <cellStyle name="Output 2 6 2" xfId="1040"/>
    <cellStyle name="Output 2 7" xfId="1041"/>
    <cellStyle name="Output 2 7 2" xfId="1042"/>
    <cellStyle name="Output 2 8" xfId="1043"/>
    <cellStyle name="Output 2 8 2" xfId="1044"/>
    <cellStyle name="Output 2 9" xfId="1045"/>
    <cellStyle name="Output 2 9 2" xfId="1046"/>
    <cellStyle name="Percent" xfId="3" builtinId="5"/>
    <cellStyle name="Percent 2" xfId="167"/>
    <cellStyle name="Percent 2 2" xfId="1047"/>
    <cellStyle name="Percent 2 3" xfId="1048"/>
    <cellStyle name="Title 2" xfId="168"/>
    <cellStyle name="Total 2" xfId="169"/>
    <cellStyle name="Total 2 10" xfId="1049"/>
    <cellStyle name="Total 2 10 2" xfId="1050"/>
    <cellStyle name="Total 2 11" xfId="1051"/>
    <cellStyle name="Total 2 11 2" xfId="1052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2" xfId="1090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2" xfId="1112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2" xfId="1134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2" xfId="115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54"/>
    <cellStyle name="Total 2 2 59" xfId="1355"/>
    <cellStyle name="Total 2 2 6" xfId="1168"/>
    <cellStyle name="Total 2 2 6 2" xfId="1169"/>
    <cellStyle name="Total 2 2 60" xfId="1356"/>
    <cellStyle name="Total 2 2 61" xfId="1357"/>
    <cellStyle name="Total 2 2 62" xfId="1358"/>
    <cellStyle name="Total 2 2 7" xfId="1170"/>
    <cellStyle name="Total 2 2 7 2" xfId="1171"/>
    <cellStyle name="Total 2 2 8" xfId="1172"/>
    <cellStyle name="Total 2 2 8 2" xfId="1173"/>
    <cellStyle name="Total 2 2 9" xfId="1174"/>
    <cellStyle name="Total 2 2 9 2" xfId="1175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2" xfId="1197"/>
    <cellStyle name="Total 2 3 3" xfId="1359"/>
    <cellStyle name="Total 2 3 4" xfId="1360"/>
    <cellStyle name="Total 2 3 5" xfId="1361"/>
    <cellStyle name="Total 2 3 6" xfId="1362"/>
    <cellStyle name="Total 2 3 7" xfId="1363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3" xfId="1364"/>
    <cellStyle name="Total 2 4 4" xfId="1365"/>
    <cellStyle name="Total 2 4 5" xfId="1366"/>
    <cellStyle name="Total 2 4 6" xfId="1367"/>
    <cellStyle name="Total 2 4 7" xfId="1368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3" xfId="1369"/>
    <cellStyle name="Total 2 5 4" xfId="1370"/>
    <cellStyle name="Total 2 5 5" xfId="1371"/>
    <cellStyle name="Total 2 5 6" xfId="1372"/>
    <cellStyle name="Total 2 5 7" xfId="1373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59" xfId="137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71"/>
  </cellStyles>
  <dxfs count="62"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www.leg.state.fl.us/statutes/index.cfm?mode=View%20Statutes&amp;SubMenu=1&amp;App_mode=Display_Statute&amp;Search_String=1011.84&amp;URL=1000-1099/1011/Sections/1011.84.html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</sheetPr>
  <dimension ref="A1:L36"/>
  <sheetViews>
    <sheetView tabSelected="1" workbookViewId="0"/>
  </sheetViews>
  <sheetFormatPr defaultColWidth="12.42578125" defaultRowHeight="12.75"/>
  <cols>
    <col min="1" max="1" width="30" style="1" customWidth="1"/>
    <col min="2" max="3" width="18.28515625" style="1" customWidth="1"/>
    <col min="4" max="4" width="18.85546875" style="1" customWidth="1"/>
    <col min="5" max="5" width="17.85546875" style="1" customWidth="1"/>
    <col min="6" max="6" width="8.7109375" style="1" bestFit="1" customWidth="1"/>
    <col min="7" max="7" width="22.85546875" style="1" customWidth="1"/>
    <col min="8" max="16384" width="12.42578125" style="1"/>
  </cols>
  <sheetData>
    <row r="1" spans="1:9">
      <c r="A1" s="323" t="s">
        <v>27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1366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1367</v>
      </c>
    </row>
    <row r="7" spans="1:9">
      <c r="A7" s="4"/>
      <c r="B7" s="5" t="s">
        <v>3</v>
      </c>
      <c r="C7" s="5" t="s">
        <v>4</v>
      </c>
      <c r="D7" s="6" t="s">
        <v>5</v>
      </c>
      <c r="E7" s="7"/>
      <c r="F7" s="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13"/>
      <c r="B9" s="14"/>
      <c r="C9" s="15"/>
      <c r="D9" s="16"/>
      <c r="E9" s="15"/>
      <c r="F9" s="17"/>
      <c r="G9" s="18" t="s">
        <v>13</v>
      </c>
    </row>
    <row r="10" spans="1:9">
      <c r="A10" s="19" t="s">
        <v>14</v>
      </c>
      <c r="B10" s="42">
        <f>SUM(EASTERNFL:VALENCIA!B10)</f>
        <v>936132601.88999975</v>
      </c>
      <c r="C10" s="42">
        <f>SUM(EASTERNFL:VALENCIA!C10)</f>
        <v>65840588.180000015</v>
      </c>
      <c r="D10" s="42">
        <f>SUM(EASTERNFL:VALENCIA!D10)</f>
        <v>8583988.839999998</v>
      </c>
      <c r="E10" s="20">
        <f t="array" ref="E10">SUM(ROUND(B10:D10,2))</f>
        <v>1010557178.91</v>
      </c>
      <c r="F10" s="21">
        <f>E10/$E$22</f>
        <v>0.42428173844682743</v>
      </c>
      <c r="G10" s="22"/>
    </row>
    <row r="11" spans="1:9">
      <c r="A11" s="19" t="s">
        <v>15</v>
      </c>
      <c r="B11" s="42">
        <f>SUM(EASTERNFL:VALENCIA!B11)</f>
        <v>0</v>
      </c>
      <c r="C11" s="42">
        <f>SUM(EASTERNFL:VALENCIA!C11)</f>
        <v>0</v>
      </c>
      <c r="D11" s="42">
        <f>SUM(EASTERNFL:VALENCIA!D11)</f>
        <v>0</v>
      </c>
      <c r="E11" s="20">
        <f t="array" ref="E11">SUM(ROUND(B11:D11,2))</f>
        <v>0</v>
      </c>
      <c r="F11" s="21">
        <f>E11/$E$22</f>
        <v>0</v>
      </c>
      <c r="G11" s="22"/>
    </row>
    <row r="12" spans="1:9">
      <c r="A12" s="19" t="s">
        <v>16</v>
      </c>
      <c r="B12" s="42">
        <f>SUM(EASTERNFL:VALENCIA!B12)</f>
        <v>5702680.3999999994</v>
      </c>
      <c r="C12" s="42">
        <f>SUM(EASTERNFL:VALENCIA!C12)</f>
        <v>1977606.5600000003</v>
      </c>
      <c r="D12" s="42">
        <f>SUM(EASTERNFL:VALENCIA!D12)</f>
        <v>142956.70000000001</v>
      </c>
      <c r="E12" s="20">
        <f t="array" ref="E12">SUM(ROUND(B12:D12,2))</f>
        <v>7823243.6600000011</v>
      </c>
      <c r="F12" s="21">
        <f>E12/$E$22</f>
        <v>3.2845834848633875E-3</v>
      </c>
      <c r="G12" s="22"/>
    </row>
    <row r="13" spans="1:9">
      <c r="A13" s="19" t="s">
        <v>17</v>
      </c>
      <c r="B13" s="42">
        <f>SUM(EASTERNFL:VALENCIA!B13)</f>
        <v>0</v>
      </c>
      <c r="C13" s="42">
        <f>SUM(EASTERNFL:VALENCIA!C13)</f>
        <v>0</v>
      </c>
      <c r="D13" s="42">
        <f>SUM(EASTERNFL:VALENCIA!D13)</f>
        <v>0</v>
      </c>
      <c r="E13" s="25"/>
      <c r="F13" s="26"/>
      <c r="G13" s="27"/>
    </row>
    <row r="14" spans="1:9">
      <c r="A14" s="28" t="s">
        <v>18</v>
      </c>
      <c r="B14" s="42">
        <f>SUM(EASTERNFL:VALENCIA!B14)</f>
        <v>196514665.97000003</v>
      </c>
      <c r="C14" s="42">
        <f>SUM(EASTERNFL:VALENCIA!C14)</f>
        <v>43840132.070000008</v>
      </c>
      <c r="D14" s="42">
        <f>SUM(EASTERNFL:VALENCIA!D14)</f>
        <v>10334494.079999996</v>
      </c>
      <c r="E14" s="20">
        <f t="array" ref="E14">SUM(ROUND(B14:D14,2))</f>
        <v>250689292.12</v>
      </c>
      <c r="F14" s="21">
        <f t="shared" ref="F14:F20" si="0">E14/$E$22</f>
        <v>0.1052517273544111</v>
      </c>
      <c r="G14" s="22"/>
      <c r="H14" s="29"/>
      <c r="I14" s="29"/>
    </row>
    <row r="15" spans="1:9">
      <c r="A15" s="28" t="s">
        <v>19</v>
      </c>
      <c r="B15" s="42">
        <f>SUM(EASTERNFL:VALENCIA!B15)</f>
        <v>8137159.8500000006</v>
      </c>
      <c r="C15" s="42">
        <f>SUM(EASTERNFL:VALENCIA!C15)</f>
        <v>5407196.1799999997</v>
      </c>
      <c r="D15" s="42">
        <f>SUM(EASTERNFL:VALENCIA!D15)</f>
        <v>7033.49</v>
      </c>
      <c r="E15" s="20">
        <f t="array" ref="E15">SUM(ROUND(B15:D15,2))</f>
        <v>13551389.52</v>
      </c>
      <c r="F15" s="21">
        <f t="shared" si="0"/>
        <v>5.6895415953774316E-3</v>
      </c>
      <c r="G15" s="22"/>
      <c r="H15" s="29"/>
      <c r="I15" s="29"/>
    </row>
    <row r="16" spans="1:9">
      <c r="A16" s="19" t="s">
        <v>20</v>
      </c>
      <c r="B16" s="42">
        <f>SUM(EASTERNFL:VALENCIA!B16)</f>
        <v>225403160.75999999</v>
      </c>
      <c r="C16" s="42">
        <f>SUM(EASTERNFL:VALENCIA!C16)</f>
        <v>29600344.280000001</v>
      </c>
      <c r="D16" s="42">
        <f>SUM(EASTERNFL:VALENCIA!D16)</f>
        <v>1132105.5900000001</v>
      </c>
      <c r="E16" s="20">
        <f t="array" ref="E16">SUM(ROUND(B16:D16,2))</f>
        <v>256135610.63</v>
      </c>
      <c r="F16" s="21">
        <f t="shared" si="0"/>
        <v>0.10753836044532671</v>
      </c>
      <c r="G16" s="22"/>
    </row>
    <row r="17" spans="1:12">
      <c r="A17" s="19" t="s">
        <v>21</v>
      </c>
      <c r="B17" s="42">
        <f>SUM(EASTERNFL:VALENCIA!B17)</f>
        <v>287512505.83999997</v>
      </c>
      <c r="C17" s="42">
        <f>SUM(EASTERNFL:VALENCIA!C17)</f>
        <v>150147284.94000003</v>
      </c>
      <c r="D17" s="42">
        <f>SUM(EASTERNFL:VALENCIA!D17)</f>
        <v>10475048.9</v>
      </c>
      <c r="E17" s="20">
        <f t="array" ref="E17">SUM(ROUND(B17:D17,2))</f>
        <v>448134839.67999995</v>
      </c>
      <c r="F17" s="21">
        <f t="shared" si="0"/>
        <v>0.1881491050739981</v>
      </c>
      <c r="G17" s="22"/>
    </row>
    <row r="18" spans="1:12">
      <c r="A18" s="19" t="s">
        <v>22</v>
      </c>
      <c r="B18" s="42">
        <f>SUM(EASTERNFL:VALENCIA!B18)</f>
        <v>133292773.46575017</v>
      </c>
      <c r="C18" s="42">
        <f>SUM(EASTERNFL:VALENCIA!C18)</f>
        <v>173100681.92000002</v>
      </c>
      <c r="D18" s="42">
        <f>SUM(EASTERNFL:VALENCIA!D18)</f>
        <v>4252380.8699999992</v>
      </c>
      <c r="E18" s="20">
        <f t="array" ref="E18">SUM(ROUND(B18:D18,2))</f>
        <v>310645836.25999999</v>
      </c>
      <c r="F18" s="21">
        <f t="shared" si="0"/>
        <v>0.13042444128873928</v>
      </c>
      <c r="G18" s="22"/>
    </row>
    <row r="19" spans="1:12">
      <c r="A19" s="19" t="s">
        <v>23</v>
      </c>
      <c r="B19" s="42">
        <f>SUM(EASTERNFL:VALENCIA!B19)</f>
        <v>2370247.3400000003</v>
      </c>
      <c r="C19" s="42">
        <f>SUM(EASTERNFL:VALENCIA!C19)</f>
        <v>16353223.07</v>
      </c>
      <c r="D19" s="42">
        <f>SUM(EASTERNFL:VALENCIA!D19)</f>
        <v>0</v>
      </c>
      <c r="E19" s="20">
        <f t="array" ref="E19">SUM(ROUND(B19:D19,2))</f>
        <v>18723470.41</v>
      </c>
      <c r="F19" s="21">
        <f t="shared" si="0"/>
        <v>7.8610362096294857E-3</v>
      </c>
      <c r="G19" s="22"/>
    </row>
    <row r="20" spans="1:12" ht="13.5" thickBot="1">
      <c r="A20" s="19" t="s">
        <v>24</v>
      </c>
      <c r="B20" s="42">
        <f>SUM(EASTERNFL:VALENCIA!B20)</f>
        <v>2769771.81</v>
      </c>
      <c r="C20" s="42">
        <f>SUM(EASTERNFL:VALENCIA!C20)</f>
        <v>62775432.289999999</v>
      </c>
      <c r="D20" s="42">
        <f>SUM(EASTERNFL:VALENCIA!D20)</f>
        <v>850.58</v>
      </c>
      <c r="E20" s="30">
        <f t="array" ref="E20">SUM(ROUND(B20:D20,2))</f>
        <v>65546054.68</v>
      </c>
      <c r="F20" s="21">
        <f t="shared" si="0"/>
        <v>2.7519466100827096E-2</v>
      </c>
      <c r="G20" s="22"/>
    </row>
    <row r="21" spans="1:12">
      <c r="A21" s="31"/>
      <c r="B21" s="14"/>
      <c r="C21" s="15"/>
      <c r="D21" s="16"/>
      <c r="E21" s="25"/>
      <c r="F21" s="17"/>
      <c r="G21" s="27"/>
    </row>
    <row r="22" spans="1:12" ht="13.5" thickBot="1">
      <c r="A22" s="32" t="s">
        <v>11</v>
      </c>
      <c r="B22" s="30">
        <f t="array" ref="B22">SUM(ROUND(B10:B20,2))</f>
        <v>1797835567.3299997</v>
      </c>
      <c r="C22" s="30">
        <f t="array" ref="C22">SUM(ROUND(C10:C20,2))</f>
        <v>549042489.49000001</v>
      </c>
      <c r="D22" s="33">
        <f t="array" ref="D22">SUM(ROUND(D10:D20,2))</f>
        <v>34928859.04999999</v>
      </c>
      <c r="E22" s="30">
        <f t="array" ref="E22">SUM(ROUND(E10:E20,2))</f>
        <v>2381806915.8699999</v>
      </c>
      <c r="F22" s="34">
        <f>SUM(F10:F20)</f>
        <v>1</v>
      </c>
      <c r="G22" s="27"/>
    </row>
    <row r="23" spans="1:12" ht="12.75" customHeight="1">
      <c r="A23" s="35" t="s">
        <v>25</v>
      </c>
      <c r="B23" s="36">
        <f>'FCS AGL'!D436</f>
        <v>1797835567.3300002</v>
      </c>
      <c r="C23" s="36">
        <f>'FCS AGL'!D505</f>
        <v>549042489.49000013</v>
      </c>
      <c r="D23" s="36">
        <f>'FCS AGL'!D528</f>
        <v>34928859.050000012</v>
      </c>
      <c r="E23" s="37"/>
      <c r="F23" s="38"/>
    </row>
    <row r="24" spans="1:12" ht="12.75" customHeight="1">
      <c r="A24" s="39"/>
      <c r="B24" s="2"/>
      <c r="C24" s="2"/>
      <c r="D24" s="2"/>
      <c r="E24" s="2"/>
      <c r="F24" s="40"/>
      <c r="K24" s="43"/>
      <c r="L24" s="43"/>
    </row>
    <row r="25" spans="1:12">
      <c r="A25" s="41" t="s">
        <v>26</v>
      </c>
      <c r="B25" s="22"/>
      <c r="C25" s="22"/>
      <c r="D25" s="22"/>
      <c r="E25" s="22"/>
      <c r="K25" s="43"/>
      <c r="L25" s="43"/>
    </row>
    <row r="26" spans="1:12">
      <c r="B26" s="22"/>
      <c r="C26" s="22"/>
      <c r="D26" s="22"/>
      <c r="E26" s="22"/>
      <c r="H26" s="43"/>
      <c r="K26" s="43"/>
      <c r="L26" s="43"/>
    </row>
    <row r="27" spans="1:12">
      <c r="B27" s="22"/>
      <c r="C27" s="22"/>
      <c r="D27" s="22"/>
      <c r="E27" s="22"/>
      <c r="K27" s="43"/>
      <c r="L27" s="43"/>
    </row>
    <row r="28" spans="1:12">
      <c r="B28" s="22"/>
      <c r="C28" s="22"/>
      <c r="D28" s="22"/>
      <c r="E28" s="22"/>
      <c r="G28" s="119"/>
      <c r="H28" s="43"/>
      <c r="K28" s="43"/>
      <c r="L28" s="43"/>
    </row>
    <row r="29" spans="1:12">
      <c r="B29" s="22"/>
      <c r="C29" s="22"/>
      <c r="D29" s="22"/>
      <c r="E29" s="22"/>
      <c r="G29" s="43"/>
      <c r="H29" s="43"/>
    </row>
    <row r="30" spans="1:12">
      <c r="B30" s="22"/>
      <c r="C30" s="22"/>
      <c r="D30" s="22"/>
      <c r="E30" s="22"/>
      <c r="G30" s="43"/>
      <c r="H30" s="43"/>
      <c r="K30" s="43"/>
    </row>
    <row r="31" spans="1:12">
      <c r="B31" s="22"/>
      <c r="C31" s="22"/>
      <c r="D31" s="22"/>
      <c r="E31" s="22"/>
      <c r="G31" s="43"/>
      <c r="H31" s="43"/>
    </row>
    <row r="32" spans="1:12">
      <c r="B32" s="22"/>
      <c r="C32" s="22"/>
      <c r="D32" s="22"/>
      <c r="E32" s="22"/>
      <c r="G32" s="43"/>
      <c r="H32" s="43"/>
    </row>
    <row r="33" spans="2:8">
      <c r="B33" s="22"/>
      <c r="C33" s="22"/>
      <c r="D33" s="22"/>
      <c r="E33" s="22"/>
      <c r="G33" s="43"/>
      <c r="H33" s="43"/>
    </row>
    <row r="34" spans="2:8">
      <c r="B34" s="22"/>
      <c r="C34" s="22"/>
      <c r="D34" s="22"/>
      <c r="E34" s="22"/>
      <c r="G34" s="43"/>
      <c r="H34" s="43"/>
    </row>
    <row r="35" spans="2:8">
      <c r="B35" s="22"/>
      <c r="C35" s="22"/>
      <c r="D35" s="22"/>
      <c r="E35" s="22"/>
      <c r="G35" s="43"/>
      <c r="H35" s="43"/>
    </row>
    <row r="36" spans="2:8">
      <c r="B36" s="22"/>
      <c r="C36" s="22"/>
      <c r="D36" s="22"/>
      <c r="E36" s="22"/>
      <c r="G36" s="43"/>
      <c r="H36" s="43"/>
    </row>
  </sheetData>
  <sheetProtection formatColumns="0"/>
  <conditionalFormatting sqref="B23:D23">
    <cfRule type="cellIs" dxfId="61" priority="1" operator="notEqual">
      <formula>B22</formula>
    </cfRule>
    <cfRule type="cellIs" dxfId="60" priority="2" operator="equal">
      <formula>B22</formula>
    </cfRule>
  </conditionalFormatting>
  <printOptions horizontalCentered="1"/>
  <pageMargins left="0.7" right="0.7" top="0.75" bottom="0.75" header="0.5" footer="0.5"/>
  <pageSetup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1358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54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14105204.109999999</v>
      </c>
      <c r="C10" s="44">
        <v>727974.68</v>
      </c>
      <c r="D10" s="45">
        <v>347331.45</v>
      </c>
      <c r="E10" s="20">
        <f>SUM(B10:D10)</f>
        <v>15180510.239999998</v>
      </c>
      <c r="F10" s="21">
        <f>E10/$E$22</f>
        <v>0.41350025693369519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f t="shared" ref="E11:E22" si="0">SUM(B11:D11)</f>
        <v>0</v>
      </c>
      <c r="F11" s="21">
        <f t="shared" ref="F11:F20" si="1">E11/$E$22</f>
        <v>0</v>
      </c>
      <c r="G11" s="22"/>
    </row>
    <row r="12" spans="1:9">
      <c r="A12" s="19" t="s">
        <v>16</v>
      </c>
      <c r="B12" s="44">
        <v>88753.27</v>
      </c>
      <c r="C12" s="44">
        <v>20166.46</v>
      </c>
      <c r="D12" s="45">
        <v>0</v>
      </c>
      <c r="E12" s="20">
        <f t="shared" si="0"/>
        <v>108919.73000000001</v>
      </c>
      <c r="F12" s="21">
        <f t="shared" si="1"/>
        <v>2.9668526043001254E-3</v>
      </c>
      <c r="G12" s="22"/>
    </row>
    <row r="13" spans="1:9">
      <c r="A13" s="19" t="s">
        <v>17</v>
      </c>
      <c r="B13" s="23"/>
      <c r="C13" s="23"/>
      <c r="D13" s="24"/>
      <c r="E13" s="20">
        <f t="shared" si="0"/>
        <v>0</v>
      </c>
      <c r="F13" s="21">
        <f t="shared" si="1"/>
        <v>0</v>
      </c>
      <c r="G13" s="27"/>
    </row>
    <row r="14" spans="1:9">
      <c r="A14" s="28" t="s">
        <v>18</v>
      </c>
      <c r="B14" s="44">
        <v>1670199.66</v>
      </c>
      <c r="C14" s="44">
        <v>367791.55</v>
      </c>
      <c r="D14" s="45">
        <v>65011.76</v>
      </c>
      <c r="E14" s="20">
        <f t="shared" si="0"/>
        <v>2103002.9699999997</v>
      </c>
      <c r="F14" s="21">
        <f t="shared" si="1"/>
        <v>5.7283467727980937E-2</v>
      </c>
      <c r="G14" s="22"/>
      <c r="H14" s="29"/>
      <c r="I14" s="29"/>
    </row>
    <row r="15" spans="1:9">
      <c r="A15" s="28" t="s">
        <v>19</v>
      </c>
      <c r="B15" s="44">
        <v>1377.07</v>
      </c>
      <c r="C15" s="44">
        <v>168052.18</v>
      </c>
      <c r="D15" s="45">
        <v>0</v>
      </c>
      <c r="E15" s="20">
        <f t="shared" si="0"/>
        <v>169429.25</v>
      </c>
      <c r="F15" s="21">
        <f t="shared" si="1"/>
        <v>4.6150647968657005E-3</v>
      </c>
      <c r="G15" s="22"/>
      <c r="H15" s="29"/>
      <c r="I15" s="29"/>
    </row>
    <row r="16" spans="1:9">
      <c r="A16" s="19" t="s">
        <v>20</v>
      </c>
      <c r="B16" s="44">
        <v>2445579.38</v>
      </c>
      <c r="C16" s="44">
        <v>362965.36</v>
      </c>
      <c r="D16" s="45">
        <v>97161.63</v>
      </c>
      <c r="E16" s="20">
        <f t="shared" si="0"/>
        <v>2905706.3699999996</v>
      </c>
      <c r="F16" s="21">
        <f t="shared" si="1"/>
        <v>7.9148217785390773E-2</v>
      </c>
      <c r="G16" s="22"/>
    </row>
    <row r="17" spans="1:7">
      <c r="A17" s="19" t="s">
        <v>21</v>
      </c>
      <c r="B17" s="44">
        <v>4290554.84</v>
      </c>
      <c r="C17" s="44">
        <v>2032880.59</v>
      </c>
      <c r="D17" s="45">
        <v>1568971.46</v>
      </c>
      <c r="E17" s="20">
        <f t="shared" si="0"/>
        <v>7892406.8899999997</v>
      </c>
      <c r="F17" s="21">
        <f t="shared" si="1"/>
        <v>0.21498040745962874</v>
      </c>
      <c r="G17" s="22"/>
    </row>
    <row r="18" spans="1:7">
      <c r="A18" s="19" t="s">
        <v>22</v>
      </c>
      <c r="B18" s="44">
        <v>1899482.08</v>
      </c>
      <c r="C18" s="44">
        <v>4504908.7</v>
      </c>
      <c r="D18" s="45">
        <v>740531.14</v>
      </c>
      <c r="E18" s="20">
        <f t="shared" si="0"/>
        <v>7144921.9199999999</v>
      </c>
      <c r="F18" s="21">
        <f t="shared" si="1"/>
        <v>0.19461974617337968</v>
      </c>
      <c r="G18" s="22"/>
    </row>
    <row r="19" spans="1:7">
      <c r="A19" s="19" t="s">
        <v>23</v>
      </c>
      <c r="B19" s="44">
        <v>481274.57</v>
      </c>
      <c r="C19" s="44">
        <v>19887.36</v>
      </c>
      <c r="D19" s="45">
        <v>0</v>
      </c>
      <c r="E19" s="20">
        <f t="shared" si="0"/>
        <v>501161.93</v>
      </c>
      <c r="F19" s="21">
        <f t="shared" si="1"/>
        <v>1.3651094959531913E-2</v>
      </c>
      <c r="G19" s="22"/>
    </row>
    <row r="20" spans="1:7" ht="13.5" thickBot="1">
      <c r="A20" s="19" t="s">
        <v>24</v>
      </c>
      <c r="B20" s="44">
        <v>638570.34</v>
      </c>
      <c r="C20" s="46">
        <v>67585.130000000019</v>
      </c>
      <c r="D20" s="45">
        <v>0</v>
      </c>
      <c r="E20" s="20">
        <f t="shared" si="0"/>
        <v>706155.47</v>
      </c>
      <c r="F20" s="21">
        <f t="shared" si="1"/>
        <v>1.9234891559226953E-2</v>
      </c>
      <c r="G20" s="22"/>
    </row>
    <row r="21" spans="1:7">
      <c r="A21" s="31"/>
      <c r="B21" s="62"/>
      <c r="C21" s="25"/>
      <c r="D21" s="59"/>
      <c r="E21" s="111">
        <f>SUM(B21:D21)</f>
        <v>0</v>
      </c>
      <c r="F21" s="61"/>
      <c r="G21" s="27"/>
    </row>
    <row r="22" spans="1:7" ht="13.5" thickBot="1">
      <c r="A22" s="32" t="s">
        <v>11</v>
      </c>
      <c r="B22" s="30">
        <v>25620995.319999997</v>
      </c>
      <c r="C22" s="30">
        <v>8272212.0100000007</v>
      </c>
      <c r="D22" s="33">
        <v>2819007.44</v>
      </c>
      <c r="E22" s="30">
        <f t="shared" si="0"/>
        <v>36712214.769999996</v>
      </c>
      <c r="F22" s="34">
        <v>0.99999999999999989</v>
      </c>
      <c r="G22" s="27"/>
    </row>
    <row r="23" spans="1:7" ht="24">
      <c r="A23" s="63" t="s">
        <v>25</v>
      </c>
      <c r="B23" s="36">
        <v>25620995.32</v>
      </c>
      <c r="C23" s="36">
        <v>8272212.0099999988</v>
      </c>
      <c r="D23" s="36">
        <v>2819007.4400000004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3" priority="1" operator="notEqual">
      <formula>B22</formula>
    </cfRule>
    <cfRule type="cellIs" dxfId="4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1357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54762025.219999999</v>
      </c>
      <c r="C10" s="44">
        <v>4669086.53</v>
      </c>
      <c r="D10" s="45">
        <v>1929900.19</v>
      </c>
      <c r="E10" s="20">
        <f>SUM(B10:D10)</f>
        <v>61361011.939999998</v>
      </c>
      <c r="F10" s="21">
        <f>E10/$E$22</f>
        <v>0.49089506477687045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f t="shared" ref="E11:E22" si="0">SUM(B11:D11)</f>
        <v>0</v>
      </c>
      <c r="F11" s="21">
        <f t="shared" ref="F11:F20" si="1">E11/$E$22</f>
        <v>0</v>
      </c>
      <c r="G11" s="22"/>
    </row>
    <row r="12" spans="1:9">
      <c r="A12" s="19" t="s">
        <v>16</v>
      </c>
      <c r="B12" s="44">
        <v>144896.70000000001</v>
      </c>
      <c r="C12" s="44">
        <v>451929.83</v>
      </c>
      <c r="D12" s="45">
        <v>0</v>
      </c>
      <c r="E12" s="20">
        <f t="shared" si="0"/>
        <v>596826.53</v>
      </c>
      <c r="F12" s="21">
        <f t="shared" si="1"/>
        <v>4.7746800263233219E-3</v>
      </c>
      <c r="G12" s="22"/>
    </row>
    <row r="13" spans="1:9">
      <c r="A13" s="19" t="s">
        <v>17</v>
      </c>
      <c r="B13" s="23"/>
      <c r="C13" s="23"/>
      <c r="D13" s="24"/>
      <c r="E13" s="20">
        <f t="shared" si="0"/>
        <v>0</v>
      </c>
      <c r="F13" s="21">
        <f t="shared" si="1"/>
        <v>0</v>
      </c>
      <c r="G13" s="27"/>
    </row>
    <row r="14" spans="1:9">
      <c r="A14" s="28" t="s">
        <v>18</v>
      </c>
      <c r="B14" s="44">
        <v>5509275.6600000001</v>
      </c>
      <c r="C14" s="44">
        <v>2467664.37</v>
      </c>
      <c r="D14" s="45">
        <v>74800.73</v>
      </c>
      <c r="E14" s="20">
        <f t="shared" si="0"/>
        <v>8051740.7600000007</v>
      </c>
      <c r="F14" s="21">
        <f t="shared" si="1"/>
        <v>6.4414840580068314E-2</v>
      </c>
      <c r="G14" s="22"/>
      <c r="H14" s="29"/>
      <c r="I14" s="29"/>
    </row>
    <row r="15" spans="1:9">
      <c r="A15" s="28" t="s">
        <v>19</v>
      </c>
      <c r="B15" s="44">
        <v>527031.55000000005</v>
      </c>
      <c r="C15" s="44">
        <v>101784.55</v>
      </c>
      <c r="D15" s="45">
        <v>0</v>
      </c>
      <c r="E15" s="20">
        <f t="shared" si="0"/>
        <v>628816.10000000009</v>
      </c>
      <c r="F15" s="21">
        <f t="shared" si="1"/>
        <v>5.0306002196325436E-3</v>
      </c>
      <c r="G15" s="22"/>
      <c r="H15" s="29"/>
      <c r="I15" s="29"/>
    </row>
    <row r="16" spans="1:9">
      <c r="A16" s="19" t="s">
        <v>20</v>
      </c>
      <c r="B16" s="44">
        <v>13358790.390000001</v>
      </c>
      <c r="C16" s="44">
        <v>1871530.93</v>
      </c>
      <c r="D16" s="45">
        <v>2534.98</v>
      </c>
      <c r="E16" s="20">
        <f t="shared" si="0"/>
        <v>15232856.300000001</v>
      </c>
      <c r="F16" s="21">
        <f t="shared" si="1"/>
        <v>0.12186458051632419</v>
      </c>
      <c r="G16" s="22"/>
    </row>
    <row r="17" spans="1:7">
      <c r="A17" s="19" t="s">
        <v>21</v>
      </c>
      <c r="B17" s="44">
        <v>12474728.029999999</v>
      </c>
      <c r="C17" s="44">
        <v>8553930.1500000004</v>
      </c>
      <c r="D17" s="45">
        <v>555546.46</v>
      </c>
      <c r="E17" s="20">
        <f t="shared" si="0"/>
        <v>21584204.640000001</v>
      </c>
      <c r="F17" s="21">
        <f t="shared" si="1"/>
        <v>0.17267608860933706</v>
      </c>
      <c r="G17" s="22"/>
    </row>
    <row r="18" spans="1:7">
      <c r="A18" s="19" t="s">
        <v>22</v>
      </c>
      <c r="B18" s="44">
        <v>5565057.4299999997</v>
      </c>
      <c r="C18" s="44">
        <v>11112769.01</v>
      </c>
      <c r="D18" s="45">
        <v>7215</v>
      </c>
      <c r="E18" s="20">
        <f t="shared" si="0"/>
        <v>16685041.439999999</v>
      </c>
      <c r="F18" s="21">
        <f t="shared" si="1"/>
        <v>0.13348222657250994</v>
      </c>
      <c r="G18" s="22"/>
    </row>
    <row r="19" spans="1:7">
      <c r="A19" s="19" t="s">
        <v>23</v>
      </c>
      <c r="B19" s="44">
        <v>121334.79</v>
      </c>
      <c r="C19" s="44">
        <v>500493.07</v>
      </c>
      <c r="D19" s="45">
        <v>0</v>
      </c>
      <c r="E19" s="20">
        <f t="shared" si="0"/>
        <v>621827.86</v>
      </c>
      <c r="F19" s="21">
        <f t="shared" si="1"/>
        <v>4.9746935059226914E-3</v>
      </c>
      <c r="G19" s="22"/>
    </row>
    <row r="20" spans="1:7" ht="13.5" thickBot="1">
      <c r="A20" s="19" t="s">
        <v>24</v>
      </c>
      <c r="B20" s="44">
        <v>0</v>
      </c>
      <c r="C20" s="46">
        <v>235899.8</v>
      </c>
      <c r="D20" s="45">
        <v>0</v>
      </c>
      <c r="E20" s="20">
        <f t="shared" si="0"/>
        <v>235899.8</v>
      </c>
      <c r="F20" s="21">
        <f t="shared" si="1"/>
        <v>1.8872251930115542E-3</v>
      </c>
      <c r="G20" s="22"/>
    </row>
    <row r="21" spans="1:7">
      <c r="A21" s="31"/>
      <c r="B21" s="62"/>
      <c r="C21" s="25"/>
      <c r="D21" s="59"/>
      <c r="E21" s="111">
        <f t="shared" si="0"/>
        <v>0</v>
      </c>
      <c r="F21" s="61"/>
      <c r="G21" s="27"/>
    </row>
    <row r="22" spans="1:7" ht="13.5" thickBot="1">
      <c r="A22" s="32" t="s">
        <v>11</v>
      </c>
      <c r="B22" s="30">
        <v>92463139.769999996</v>
      </c>
      <c r="C22" s="30">
        <v>29965088.239999998</v>
      </c>
      <c r="D22" s="33">
        <v>2569997.36</v>
      </c>
      <c r="E22" s="30">
        <f t="shared" si="0"/>
        <v>124998225.36999999</v>
      </c>
      <c r="F22" s="34">
        <f>SUM(F10:F21)</f>
        <v>1.0000000000000002</v>
      </c>
      <c r="G22" s="27"/>
    </row>
    <row r="23" spans="1:7" ht="24">
      <c r="A23" s="63" t="s">
        <v>25</v>
      </c>
      <c r="B23" s="36">
        <v>92463139.769999996</v>
      </c>
      <c r="C23" s="36">
        <v>29965088.240000002</v>
      </c>
      <c r="D23" s="36">
        <v>2569997.36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1" priority="1" operator="notEqual">
      <formula>B22</formula>
    </cfRule>
    <cfRule type="cellIs" dxfId="4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1356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42304886.990000002</v>
      </c>
      <c r="C10" s="44">
        <v>2407769.17</v>
      </c>
      <c r="D10" s="45">
        <v>54911.72</v>
      </c>
      <c r="E10" s="20">
        <f>SUM(B10:D10)</f>
        <v>44767567.880000003</v>
      </c>
      <c r="F10" s="21">
        <f>E10/$E$22</f>
        <v>0.49932884917139175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f t="shared" ref="E11:E20" si="0">SUM(B11:D11)</f>
        <v>0</v>
      </c>
      <c r="F11" s="21">
        <f t="shared" ref="F11:F20" si="1">E11/$E$22</f>
        <v>0</v>
      </c>
      <c r="G11" s="22"/>
    </row>
    <row r="12" spans="1:9">
      <c r="A12" s="19" t="s">
        <v>16</v>
      </c>
      <c r="B12" s="44">
        <v>342432.38</v>
      </c>
      <c r="C12" s="44">
        <v>0</v>
      </c>
      <c r="D12" s="45">
        <v>0</v>
      </c>
      <c r="E12" s="20">
        <f t="shared" si="0"/>
        <v>342432.38</v>
      </c>
      <c r="F12" s="21">
        <f t="shared" si="1"/>
        <v>3.8194249614531594E-3</v>
      </c>
      <c r="G12" s="22"/>
    </row>
    <row r="13" spans="1:9">
      <c r="A13" s="19" t="s">
        <v>17</v>
      </c>
      <c r="B13" s="23"/>
      <c r="C13" s="23"/>
      <c r="D13" s="24"/>
      <c r="E13" s="20">
        <f t="shared" si="0"/>
        <v>0</v>
      </c>
      <c r="F13" s="21">
        <f t="shared" si="1"/>
        <v>0</v>
      </c>
      <c r="G13" s="27"/>
    </row>
    <row r="14" spans="1:9">
      <c r="A14" s="28" t="s">
        <v>18</v>
      </c>
      <c r="B14" s="44">
        <v>9911028.2100000009</v>
      </c>
      <c r="C14" s="44">
        <v>663167.03</v>
      </c>
      <c r="D14" s="45">
        <v>60575.15</v>
      </c>
      <c r="E14" s="20">
        <f t="shared" si="0"/>
        <v>10634770.390000001</v>
      </c>
      <c r="F14" s="21">
        <f t="shared" si="1"/>
        <v>0.11861818525131575</v>
      </c>
      <c r="G14" s="22"/>
      <c r="H14" s="29"/>
      <c r="I14" s="29"/>
    </row>
    <row r="15" spans="1:9">
      <c r="A15" s="28" t="s">
        <v>19</v>
      </c>
      <c r="B15" s="44">
        <v>541455.76</v>
      </c>
      <c r="C15" s="44">
        <v>319485.03999999998</v>
      </c>
      <c r="D15" s="45">
        <v>0</v>
      </c>
      <c r="E15" s="20">
        <f t="shared" si="0"/>
        <v>860940.80000000005</v>
      </c>
      <c r="F15" s="21">
        <f t="shared" si="1"/>
        <v>9.6027682366178462E-3</v>
      </c>
      <c r="G15" s="22"/>
      <c r="H15" s="29"/>
      <c r="I15" s="29"/>
    </row>
    <row r="16" spans="1:9">
      <c r="A16" s="19" t="s">
        <v>20</v>
      </c>
      <c r="B16" s="44">
        <v>8925131.8300000001</v>
      </c>
      <c r="C16" s="44">
        <v>1038725.89</v>
      </c>
      <c r="D16" s="45">
        <v>0</v>
      </c>
      <c r="E16" s="20">
        <f t="shared" si="0"/>
        <v>9963857.7200000007</v>
      </c>
      <c r="F16" s="21">
        <f t="shared" si="1"/>
        <v>0.11113495425910297</v>
      </c>
      <c r="G16" s="22"/>
    </row>
    <row r="17" spans="1:7">
      <c r="A17" s="19" t="s">
        <v>21</v>
      </c>
      <c r="B17" s="44">
        <v>6408383.0099999998</v>
      </c>
      <c r="C17" s="44">
        <v>1354400.66</v>
      </c>
      <c r="D17" s="45">
        <v>0</v>
      </c>
      <c r="E17" s="20">
        <f t="shared" si="0"/>
        <v>7762783.6699999999</v>
      </c>
      <c r="F17" s="21">
        <f t="shared" si="1"/>
        <v>8.6584597284751416E-2</v>
      </c>
      <c r="G17" s="22"/>
    </row>
    <row r="18" spans="1:7">
      <c r="A18" s="19" t="s">
        <v>22</v>
      </c>
      <c r="B18" s="44">
        <v>7284435.1600000001</v>
      </c>
      <c r="C18" s="44">
        <v>6696466.8700000001</v>
      </c>
      <c r="D18" s="45">
        <v>61808.3</v>
      </c>
      <c r="E18" s="20">
        <f t="shared" si="0"/>
        <v>14042710.330000002</v>
      </c>
      <c r="F18" s="21">
        <f t="shared" si="1"/>
        <v>0.15662969243988592</v>
      </c>
      <c r="G18" s="22"/>
    </row>
    <row r="19" spans="1:7">
      <c r="A19" s="19" t="s">
        <v>23</v>
      </c>
      <c r="B19" s="44">
        <v>32486.36</v>
      </c>
      <c r="C19" s="44">
        <v>820431.64</v>
      </c>
      <c r="D19" s="45">
        <v>0</v>
      </c>
      <c r="E19" s="20">
        <f t="shared" si="0"/>
        <v>852918</v>
      </c>
      <c r="F19" s="21">
        <f t="shared" si="1"/>
        <v>9.5132834671554888E-3</v>
      </c>
      <c r="G19" s="22"/>
    </row>
    <row r="20" spans="1:7" ht="13.5" thickBot="1">
      <c r="A20" s="19" t="s">
        <v>24</v>
      </c>
      <c r="B20" s="44">
        <v>0</v>
      </c>
      <c r="C20" s="46">
        <v>427499.29</v>
      </c>
      <c r="D20" s="45">
        <v>0</v>
      </c>
      <c r="E20" s="20">
        <f t="shared" si="0"/>
        <v>427499.29</v>
      </c>
      <c r="F20" s="21">
        <f t="shared" si="1"/>
        <v>4.7682449283257119E-3</v>
      </c>
      <c r="G20" s="22"/>
    </row>
    <row r="21" spans="1:7">
      <c r="A21" s="31"/>
      <c r="B21" s="62"/>
      <c r="C21" s="25"/>
      <c r="D21" s="59"/>
      <c r="E21" s="60"/>
      <c r="F21" s="61"/>
      <c r="G21" s="27"/>
    </row>
    <row r="22" spans="1:7" ht="13.5" thickBot="1">
      <c r="A22" s="32" t="s">
        <v>11</v>
      </c>
      <c r="B22" s="30">
        <v>75750239.700000003</v>
      </c>
      <c r="C22" s="30">
        <v>13727945.59</v>
      </c>
      <c r="D22" s="33">
        <v>177295.16999999998</v>
      </c>
      <c r="E22" s="30">
        <f>SUM(B22:D22)</f>
        <v>89655480.460000008</v>
      </c>
      <c r="F22" s="34">
        <f>SUM(F10:F21)</f>
        <v>1</v>
      </c>
      <c r="G22" s="27"/>
    </row>
    <row r="23" spans="1:7" ht="24">
      <c r="A23" s="63" t="s">
        <v>25</v>
      </c>
      <c r="B23" s="36">
        <v>75750239.700000003</v>
      </c>
      <c r="C23" s="36">
        <v>13727945.59</v>
      </c>
      <c r="D23" s="36">
        <v>177295.16999999998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9" priority="1" operator="notEqual">
      <formula>B22</formula>
    </cfRule>
    <cfRule type="cellIs" dxfId="3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1355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8376790.75</v>
      </c>
      <c r="C10" s="44">
        <v>615735.5</v>
      </c>
      <c r="D10" s="45">
        <v>5885.89</v>
      </c>
      <c r="E10" s="20">
        <f>SUM(B10:D10)</f>
        <v>8998412.1400000006</v>
      </c>
      <c r="F10" s="21">
        <f>E10/$E$22</f>
        <v>0.41745020095797042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f t="shared" ref="E11:E20" si="0">SUM(B11:D11)</f>
        <v>0</v>
      </c>
      <c r="F11" s="21">
        <f t="shared" ref="F11:F20" si="1">E11/$E$22</f>
        <v>0</v>
      </c>
      <c r="G11" s="22"/>
    </row>
    <row r="12" spans="1:9">
      <c r="A12" s="19" t="s">
        <v>16</v>
      </c>
      <c r="B12" s="44">
        <v>10988.94</v>
      </c>
      <c r="C12" s="44">
        <v>11415.85</v>
      </c>
      <c r="D12" s="45">
        <v>0</v>
      </c>
      <c r="E12" s="20">
        <f t="shared" si="0"/>
        <v>22404.79</v>
      </c>
      <c r="F12" s="21">
        <f t="shared" si="1"/>
        <v>1.03939272200541E-3</v>
      </c>
      <c r="G12" s="22"/>
    </row>
    <row r="13" spans="1:9">
      <c r="A13" s="19" t="s">
        <v>17</v>
      </c>
      <c r="B13" s="23"/>
      <c r="C13" s="23"/>
      <c r="D13" s="24"/>
      <c r="E13" s="20">
        <f t="shared" si="0"/>
        <v>0</v>
      </c>
      <c r="F13" s="21">
        <f t="shared" si="1"/>
        <v>0</v>
      </c>
      <c r="G13" s="27"/>
    </row>
    <row r="14" spans="1:9">
      <c r="A14" s="28" t="s">
        <v>18</v>
      </c>
      <c r="B14" s="44">
        <v>2282166.5299999998</v>
      </c>
      <c r="C14" s="44">
        <v>383153.9</v>
      </c>
      <c r="D14" s="45">
        <v>138986.54</v>
      </c>
      <c r="E14" s="20">
        <f t="shared" si="0"/>
        <v>2804306.9699999997</v>
      </c>
      <c r="F14" s="21">
        <f t="shared" si="1"/>
        <v>0.13009612028887765</v>
      </c>
      <c r="G14" s="22"/>
      <c r="H14" s="29"/>
      <c r="I14" s="29"/>
    </row>
    <row r="15" spans="1:9">
      <c r="A15" s="28" t="s">
        <v>19</v>
      </c>
      <c r="B15" s="44">
        <v>22231.19</v>
      </c>
      <c r="C15" s="44">
        <v>68192.11</v>
      </c>
      <c r="D15" s="45">
        <v>0</v>
      </c>
      <c r="E15" s="20">
        <f t="shared" si="0"/>
        <v>90423.3</v>
      </c>
      <c r="F15" s="21">
        <f t="shared" si="1"/>
        <v>4.1948761813751338E-3</v>
      </c>
      <c r="G15" s="22"/>
      <c r="H15" s="29"/>
      <c r="I15" s="29"/>
    </row>
    <row r="16" spans="1:9">
      <c r="A16" s="19" t="s">
        <v>20</v>
      </c>
      <c r="B16" s="44">
        <v>2082224.95</v>
      </c>
      <c r="C16" s="44">
        <v>333755.96999999997</v>
      </c>
      <c r="D16" s="45">
        <v>0</v>
      </c>
      <c r="E16" s="20">
        <f t="shared" si="0"/>
        <v>2415980.92</v>
      </c>
      <c r="F16" s="21">
        <f t="shared" si="1"/>
        <v>0.11208107662477239</v>
      </c>
      <c r="G16" s="22"/>
    </row>
    <row r="17" spans="1:7">
      <c r="A17" s="19" t="s">
        <v>21</v>
      </c>
      <c r="B17" s="44">
        <v>3400401.62</v>
      </c>
      <c r="C17" s="44">
        <v>1368960.7</v>
      </c>
      <c r="D17" s="45">
        <v>64507.95</v>
      </c>
      <c r="E17" s="20">
        <f t="shared" si="0"/>
        <v>4833870.2700000005</v>
      </c>
      <c r="F17" s="21">
        <f t="shared" si="1"/>
        <v>0.22425068825712385</v>
      </c>
      <c r="G17" s="22"/>
    </row>
    <row r="18" spans="1:7">
      <c r="A18" s="19" t="s">
        <v>22</v>
      </c>
      <c r="B18" s="44">
        <v>508356.96</v>
      </c>
      <c r="C18" s="44">
        <v>1812630.31</v>
      </c>
      <c r="D18" s="45">
        <v>2500</v>
      </c>
      <c r="E18" s="20">
        <f t="shared" si="0"/>
        <v>2323487.27</v>
      </c>
      <c r="F18" s="21">
        <f t="shared" si="1"/>
        <v>0.10779015371758534</v>
      </c>
      <c r="G18" s="22"/>
    </row>
    <row r="19" spans="1:7">
      <c r="A19" s="19" t="s">
        <v>23</v>
      </c>
      <c r="B19" s="44">
        <v>0</v>
      </c>
      <c r="C19" s="44">
        <v>66768.45</v>
      </c>
      <c r="D19" s="45">
        <v>0</v>
      </c>
      <c r="E19" s="20">
        <f t="shared" si="0"/>
        <v>66768.45</v>
      </c>
      <c r="F19" s="21">
        <f t="shared" si="1"/>
        <v>3.0974912502898756E-3</v>
      </c>
      <c r="G19" s="22"/>
    </row>
    <row r="20" spans="1:7" ht="13.5" thickBot="1">
      <c r="A20" s="19" t="s">
        <v>24</v>
      </c>
      <c r="B20" s="44">
        <v>0</v>
      </c>
      <c r="C20" s="46">
        <v>0</v>
      </c>
      <c r="D20" s="45">
        <v>0</v>
      </c>
      <c r="E20" s="20">
        <f t="shared" si="0"/>
        <v>0</v>
      </c>
      <c r="F20" s="21">
        <f t="shared" si="1"/>
        <v>0</v>
      </c>
      <c r="G20" s="22"/>
    </row>
    <row r="21" spans="1:7">
      <c r="A21" s="31"/>
      <c r="B21" s="62"/>
      <c r="C21" s="25"/>
      <c r="D21" s="59"/>
      <c r="E21" s="60"/>
      <c r="F21" s="61"/>
      <c r="G21" s="27"/>
    </row>
    <row r="22" spans="1:7" ht="13.5" thickBot="1">
      <c r="A22" s="32" t="s">
        <v>11</v>
      </c>
      <c r="B22" s="30">
        <v>16683160.940000001</v>
      </c>
      <c r="C22" s="30">
        <v>4660612.79</v>
      </c>
      <c r="D22" s="33">
        <v>211880.38</v>
      </c>
      <c r="E22" s="30">
        <f>SUM(B22:D22)</f>
        <v>21555654.109999999</v>
      </c>
      <c r="F22" s="34">
        <f>SUM(F10:F21)</f>
        <v>1.0000000000000002</v>
      </c>
      <c r="G22" s="27"/>
    </row>
    <row r="23" spans="1:7" ht="24">
      <c r="A23" s="63" t="s">
        <v>25</v>
      </c>
      <c r="B23" s="36">
        <v>16683160.940000001</v>
      </c>
      <c r="C23" s="36">
        <v>4660612.79</v>
      </c>
      <c r="D23" s="36">
        <v>211880.38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7" priority="1" operator="notEqual">
      <formula>B22</formula>
    </cfRule>
    <cfRule type="cellIs" dxfId="3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1354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8258464.9800000004</v>
      </c>
      <c r="C10" s="44">
        <v>231755.25</v>
      </c>
      <c r="D10" s="45">
        <v>0</v>
      </c>
      <c r="E10" s="20">
        <v>8490220.2300000004</v>
      </c>
      <c r="F10" s="21">
        <v>0.323239038124084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44">
        <v>93409.13</v>
      </c>
      <c r="C12" s="44">
        <v>65522.33</v>
      </c>
      <c r="D12" s="45">
        <v>2271</v>
      </c>
      <c r="E12" s="20">
        <v>161202.46000000002</v>
      </c>
      <c r="F12" s="21">
        <v>6.137288162386823E-3</v>
      </c>
      <c r="G12" s="22"/>
    </row>
    <row r="13" spans="1:9">
      <c r="A13" s="19" t="s">
        <v>17</v>
      </c>
      <c r="B13" s="23"/>
      <c r="C13" s="23"/>
      <c r="D13" s="24"/>
      <c r="E13" s="20"/>
      <c r="F13" s="21"/>
      <c r="G13" s="27"/>
    </row>
    <row r="14" spans="1:9">
      <c r="A14" s="28" t="s">
        <v>18</v>
      </c>
      <c r="B14" s="44">
        <v>1971269.57</v>
      </c>
      <c r="C14" s="44">
        <v>112211.42</v>
      </c>
      <c r="D14" s="45">
        <v>15467.78</v>
      </c>
      <c r="E14" s="20">
        <v>2098948.77</v>
      </c>
      <c r="F14" s="21">
        <v>7.9911022695170919E-2</v>
      </c>
      <c r="G14" s="22"/>
      <c r="H14" s="29"/>
      <c r="I14" s="29"/>
    </row>
    <row r="15" spans="1:9">
      <c r="A15" s="28" t="s">
        <v>19</v>
      </c>
      <c r="B15" s="44">
        <v>1451568.64</v>
      </c>
      <c r="C15" s="44">
        <v>403104.15</v>
      </c>
      <c r="D15" s="45">
        <v>0</v>
      </c>
      <c r="E15" s="20">
        <v>1854672.79</v>
      </c>
      <c r="F15" s="21">
        <v>7.0610965609134879E-2</v>
      </c>
      <c r="G15" s="22"/>
      <c r="H15" s="29"/>
      <c r="I15" s="29"/>
    </row>
    <row r="16" spans="1:9">
      <c r="A16" s="19" t="s">
        <v>20</v>
      </c>
      <c r="B16" s="44">
        <v>3263740.26</v>
      </c>
      <c r="C16" s="44">
        <v>177695.03</v>
      </c>
      <c r="D16" s="45">
        <v>3771</v>
      </c>
      <c r="E16" s="20">
        <v>3445206.2899999996</v>
      </c>
      <c r="F16" s="21">
        <v>0.1311656396595785</v>
      </c>
      <c r="G16" s="22"/>
    </row>
    <row r="17" spans="1:7">
      <c r="A17" s="19" t="s">
        <v>21</v>
      </c>
      <c r="B17" s="44">
        <v>4127284.14</v>
      </c>
      <c r="C17" s="44">
        <v>1871944.34</v>
      </c>
      <c r="D17" s="45">
        <v>8093.94</v>
      </c>
      <c r="E17" s="20">
        <v>6007322.4200000009</v>
      </c>
      <c r="F17" s="21">
        <v>0.22871033590868878</v>
      </c>
      <c r="G17" s="22"/>
    </row>
    <row r="18" spans="1:7">
      <c r="A18" s="19" t="s">
        <v>22</v>
      </c>
      <c r="B18" s="44">
        <v>625649.9</v>
      </c>
      <c r="C18" s="44">
        <v>2638593.7599999998</v>
      </c>
      <c r="D18" s="45">
        <v>0</v>
      </c>
      <c r="E18" s="20">
        <v>3264243.6599999997</v>
      </c>
      <c r="F18" s="21">
        <v>0.12427604376300606</v>
      </c>
      <c r="G18" s="22"/>
    </row>
    <row r="19" spans="1:7">
      <c r="A19" s="19" t="s">
        <v>23</v>
      </c>
      <c r="B19" s="44"/>
      <c r="C19" s="44">
        <v>0</v>
      </c>
      <c r="D19" s="45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44">
        <v>4452.5600000000004</v>
      </c>
      <c r="C20" s="46">
        <v>939804</v>
      </c>
      <c r="D20" s="45">
        <v>0</v>
      </c>
      <c r="E20" s="20">
        <v>944256.56</v>
      </c>
      <c r="F20" s="21">
        <v>3.5949666077950068E-2</v>
      </c>
      <c r="G20" s="22"/>
    </row>
    <row r="21" spans="1:7">
      <c r="A21" s="31"/>
      <c r="B21" s="62"/>
      <c r="C21" s="25"/>
      <c r="D21" s="59"/>
      <c r="E21" s="60"/>
      <c r="F21" s="61"/>
      <c r="G21" s="27"/>
    </row>
    <row r="22" spans="1:7" ht="13.5" thickBot="1">
      <c r="A22" s="32" t="s">
        <v>11</v>
      </c>
      <c r="B22" s="30">
        <v>19795839.179999996</v>
      </c>
      <c r="C22" s="30">
        <v>6440630.2799999993</v>
      </c>
      <c r="D22" s="33">
        <v>29603.719999999998</v>
      </c>
      <c r="E22" s="30">
        <v>26266073.18</v>
      </c>
      <c r="F22" s="114">
        <v>1</v>
      </c>
      <c r="G22" s="27"/>
    </row>
    <row r="23" spans="1:7" ht="24">
      <c r="A23" s="63" t="s">
        <v>25</v>
      </c>
      <c r="B23" s="36">
        <v>19795839.179999996</v>
      </c>
      <c r="C23" s="36">
        <v>6440630.2799999993</v>
      </c>
      <c r="D23" s="36">
        <v>29603.72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5" priority="1" operator="notEqual">
      <formula>B22</formula>
    </cfRule>
    <cfRule type="cellIs" dxfId="3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1353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18063140.120000001</v>
      </c>
      <c r="C10" s="44">
        <v>890296.67</v>
      </c>
      <c r="D10" s="45">
        <v>14466.31</v>
      </c>
      <c r="E10" s="20">
        <f>SUM(B10:D10)</f>
        <v>18967903.100000001</v>
      </c>
      <c r="F10" s="21">
        <f>E10/$E$22</f>
        <v>0.40492594795533177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f t="shared" ref="E11:E20" si="0">SUM(B11:D11)</f>
        <v>0</v>
      </c>
      <c r="F11" s="21">
        <f t="shared" ref="F11:F20" si="1">E11/$E$22</f>
        <v>0</v>
      </c>
      <c r="G11" s="22"/>
    </row>
    <row r="12" spans="1:9">
      <c r="A12" s="19" t="s">
        <v>16</v>
      </c>
      <c r="B12" s="44">
        <v>0</v>
      </c>
      <c r="C12" s="44">
        <v>0</v>
      </c>
      <c r="D12" s="45">
        <v>0</v>
      </c>
      <c r="E12" s="20">
        <f t="shared" si="0"/>
        <v>0</v>
      </c>
      <c r="F12" s="21">
        <f t="shared" si="1"/>
        <v>0</v>
      </c>
      <c r="G12" s="22"/>
    </row>
    <row r="13" spans="1:9">
      <c r="A13" s="19" t="s">
        <v>17</v>
      </c>
      <c r="B13" s="23"/>
      <c r="C13" s="23"/>
      <c r="D13" s="24"/>
      <c r="E13" s="20">
        <f t="shared" si="0"/>
        <v>0</v>
      </c>
      <c r="F13" s="21">
        <f t="shared" si="1"/>
        <v>0</v>
      </c>
      <c r="G13" s="27"/>
    </row>
    <row r="14" spans="1:9">
      <c r="A14" s="28" t="s">
        <v>18</v>
      </c>
      <c r="B14" s="44">
        <v>2033504.54</v>
      </c>
      <c r="C14" s="44">
        <v>685554.01</v>
      </c>
      <c r="D14" s="45">
        <v>22909.360000000001</v>
      </c>
      <c r="E14" s="20">
        <f t="shared" si="0"/>
        <v>2741967.9099999997</v>
      </c>
      <c r="F14" s="21">
        <f t="shared" si="1"/>
        <v>5.8535408440580312E-2</v>
      </c>
      <c r="G14" s="22"/>
      <c r="H14" s="29"/>
      <c r="I14" s="29"/>
    </row>
    <row r="15" spans="1:9">
      <c r="A15" s="28" t="s">
        <v>19</v>
      </c>
      <c r="B15" s="44">
        <v>0</v>
      </c>
      <c r="C15" s="44">
        <v>189509.11</v>
      </c>
      <c r="D15" s="45">
        <v>0</v>
      </c>
      <c r="E15" s="20">
        <f t="shared" si="0"/>
        <v>189509.11</v>
      </c>
      <c r="F15" s="21">
        <f t="shared" si="1"/>
        <v>4.0456320136368273E-3</v>
      </c>
      <c r="G15" s="22"/>
      <c r="H15" s="29"/>
      <c r="I15" s="29"/>
    </row>
    <row r="16" spans="1:9">
      <c r="A16" s="19" t="s">
        <v>20</v>
      </c>
      <c r="B16" s="44">
        <v>4147647.2</v>
      </c>
      <c r="C16" s="44">
        <v>618704.87</v>
      </c>
      <c r="D16" s="45">
        <v>1711.36</v>
      </c>
      <c r="E16" s="20">
        <f t="shared" si="0"/>
        <v>4768063.4300000006</v>
      </c>
      <c r="F16" s="21">
        <f t="shared" si="1"/>
        <v>0.10178840508226239</v>
      </c>
      <c r="G16" s="22"/>
    </row>
    <row r="17" spans="1:7">
      <c r="A17" s="19" t="s">
        <v>21</v>
      </c>
      <c r="B17" s="44">
        <v>9731097.5600000005</v>
      </c>
      <c r="C17" s="44">
        <v>4395056.18</v>
      </c>
      <c r="D17" s="45">
        <v>186494.14</v>
      </c>
      <c r="E17" s="20">
        <f t="shared" si="0"/>
        <v>14312647.880000001</v>
      </c>
      <c r="F17" s="21">
        <f t="shared" si="1"/>
        <v>0.30554576750024987</v>
      </c>
      <c r="G17" s="22"/>
    </row>
    <row r="18" spans="1:7">
      <c r="A18" s="19" t="s">
        <v>22</v>
      </c>
      <c r="B18" s="44">
        <v>1853834.4</v>
      </c>
      <c r="C18" s="44">
        <v>4007624.58</v>
      </c>
      <c r="D18" s="45">
        <v>1343.2</v>
      </c>
      <c r="E18" s="20">
        <f t="shared" si="0"/>
        <v>5862802.1800000006</v>
      </c>
      <c r="F18" s="21">
        <f t="shared" si="1"/>
        <v>0.12515883900793892</v>
      </c>
      <c r="G18" s="22"/>
    </row>
    <row r="19" spans="1:7">
      <c r="A19" s="19" t="s">
        <v>23</v>
      </c>
      <c r="B19" s="44">
        <v>0</v>
      </c>
      <c r="C19" s="44">
        <v>0</v>
      </c>
      <c r="D19" s="45">
        <v>0</v>
      </c>
      <c r="E19" s="20">
        <f t="shared" si="0"/>
        <v>0</v>
      </c>
      <c r="F19" s="21">
        <f t="shared" si="1"/>
        <v>0</v>
      </c>
      <c r="G19" s="22"/>
    </row>
    <row r="20" spans="1:7" ht="13.5" thickBot="1">
      <c r="A20" s="19" t="s">
        <v>24</v>
      </c>
      <c r="B20" s="44">
        <v>0</v>
      </c>
      <c r="C20" s="46">
        <v>0</v>
      </c>
      <c r="D20" s="45">
        <v>0</v>
      </c>
      <c r="E20" s="20">
        <f t="shared" si="0"/>
        <v>0</v>
      </c>
      <c r="F20" s="21">
        <f t="shared" si="1"/>
        <v>0</v>
      </c>
      <c r="G20" s="22"/>
    </row>
    <row r="21" spans="1:7">
      <c r="A21" s="31"/>
      <c r="B21" s="62"/>
      <c r="C21" s="25"/>
      <c r="D21" s="59"/>
      <c r="E21" s="60"/>
      <c r="F21" s="61"/>
      <c r="G21" s="27"/>
    </row>
    <row r="22" spans="1:7" ht="13.5" thickBot="1">
      <c r="A22" s="32" t="s">
        <v>11</v>
      </c>
      <c r="B22" s="30">
        <v>35829223.82</v>
      </c>
      <c r="C22" s="30">
        <v>10786745.42</v>
      </c>
      <c r="D22" s="33">
        <v>226924.37000000002</v>
      </c>
      <c r="E22" s="30">
        <f>SUM(B22:D22)</f>
        <v>46842893.609999999</v>
      </c>
      <c r="F22" s="34">
        <f>SUM(F10:F21)</f>
        <v>1</v>
      </c>
      <c r="G22" s="27"/>
    </row>
    <row r="23" spans="1:7" ht="24">
      <c r="A23" s="63" t="s">
        <v>25</v>
      </c>
      <c r="B23" s="36">
        <v>35829223.82</v>
      </c>
      <c r="C23" s="36">
        <v>10786745.42</v>
      </c>
      <c r="D23" s="36">
        <v>226924.36999999997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3" priority="1" operator="notEqual">
      <formula>B22</formula>
    </cfRule>
    <cfRule type="cellIs" dxfId="3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9.28515625" style="1" bestFit="1" customWidth="1"/>
    <col min="7" max="7" width="22.85546875" style="1" customWidth="1"/>
    <col min="8" max="16384" width="12.42578125" style="1"/>
  </cols>
  <sheetData>
    <row r="1" spans="1:9">
      <c r="A1" s="323" t="s">
        <v>1352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1382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137950824.61999995</v>
      </c>
      <c r="C10" s="44">
        <v>5633009.7400000021</v>
      </c>
      <c r="D10" s="45">
        <v>962363.36</v>
      </c>
      <c r="E10" s="20">
        <f>SUM(B10:D10)</f>
        <v>144546197.71999997</v>
      </c>
      <c r="F10" s="21">
        <f>E10/$E$22</f>
        <v>0.39805746784995943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f t="shared" ref="E11:E20" si="0">SUM(B11:D11)</f>
        <v>0</v>
      </c>
      <c r="F11" s="21">
        <f t="shared" ref="F11:F20" si="1">E11/$E$22</f>
        <v>0</v>
      </c>
      <c r="G11" s="22"/>
    </row>
    <row r="12" spans="1:9">
      <c r="A12" s="19" t="s">
        <v>16</v>
      </c>
      <c r="B12" s="44">
        <v>1455850.74</v>
      </c>
      <c r="C12" s="44">
        <v>623834.9800000001</v>
      </c>
      <c r="D12" s="45">
        <v>13133.11</v>
      </c>
      <c r="E12" s="20">
        <f t="shared" si="0"/>
        <v>2092818.8300000003</v>
      </c>
      <c r="F12" s="21">
        <f t="shared" si="1"/>
        <v>5.7632935163900835E-3</v>
      </c>
      <c r="G12" s="22"/>
    </row>
    <row r="13" spans="1:9">
      <c r="A13" s="19" t="s">
        <v>17</v>
      </c>
      <c r="B13" s="23"/>
      <c r="C13" s="23"/>
      <c r="D13" s="24"/>
      <c r="E13" s="20">
        <f t="shared" si="0"/>
        <v>0</v>
      </c>
      <c r="F13" s="21">
        <f t="shared" si="1"/>
        <v>0</v>
      </c>
      <c r="G13" s="27"/>
    </row>
    <row r="14" spans="1:9">
      <c r="A14" s="28" t="s">
        <v>18</v>
      </c>
      <c r="B14" s="44">
        <v>31627125.289999999</v>
      </c>
      <c r="C14" s="44">
        <v>5933431.3600000013</v>
      </c>
      <c r="D14" s="45">
        <v>5611058.0800000001</v>
      </c>
      <c r="E14" s="20">
        <f t="shared" si="0"/>
        <v>43171614.729999997</v>
      </c>
      <c r="F14" s="21">
        <f t="shared" si="1"/>
        <v>0.11888782903654377</v>
      </c>
      <c r="G14" s="22"/>
      <c r="H14" s="29"/>
      <c r="I14" s="29"/>
    </row>
    <row r="15" spans="1:9">
      <c r="A15" s="28" t="s">
        <v>19</v>
      </c>
      <c r="B15" s="44">
        <v>1408628.9</v>
      </c>
      <c r="C15" s="44">
        <v>739618.88000000012</v>
      </c>
      <c r="D15" s="45">
        <v>0</v>
      </c>
      <c r="E15" s="20">
        <f t="shared" si="0"/>
        <v>2148247.7800000003</v>
      </c>
      <c r="F15" s="21">
        <f t="shared" si="1"/>
        <v>5.9159361166840176E-3</v>
      </c>
      <c r="G15" s="22"/>
      <c r="H15" s="29"/>
      <c r="I15" s="29"/>
    </row>
    <row r="16" spans="1:9">
      <c r="A16" s="19" t="s">
        <v>20</v>
      </c>
      <c r="B16" s="44">
        <v>26651248.709999971</v>
      </c>
      <c r="C16" s="44">
        <v>2027045.55</v>
      </c>
      <c r="D16" s="45">
        <v>59969.97</v>
      </c>
      <c r="E16" s="20">
        <f t="shared" si="0"/>
        <v>28738264.229999971</v>
      </c>
      <c r="F16" s="21">
        <f t="shared" si="1"/>
        <v>7.9140654477513395E-2</v>
      </c>
      <c r="G16" s="22"/>
    </row>
    <row r="17" spans="1:7">
      <c r="A17" s="19" t="s">
        <v>21</v>
      </c>
      <c r="B17" s="44">
        <v>45061012.099999987</v>
      </c>
      <c r="C17" s="44">
        <v>24585699.559999999</v>
      </c>
      <c r="D17" s="45">
        <v>1196469.08</v>
      </c>
      <c r="E17" s="20">
        <f t="shared" si="0"/>
        <v>70843180.73999998</v>
      </c>
      <c r="F17" s="21">
        <f t="shared" si="1"/>
        <v>0.19509096458162728</v>
      </c>
      <c r="G17" s="22"/>
    </row>
    <row r="18" spans="1:7">
      <c r="A18" s="19" t="s">
        <v>22</v>
      </c>
      <c r="B18" s="44">
        <v>23585974.879999999</v>
      </c>
      <c r="C18" s="44">
        <v>19225987.050000001</v>
      </c>
      <c r="D18" s="45">
        <v>269229.03999999998</v>
      </c>
      <c r="E18" s="20">
        <f t="shared" si="0"/>
        <v>43081190.969999999</v>
      </c>
      <c r="F18" s="21">
        <f t="shared" si="1"/>
        <v>0.11863881623989592</v>
      </c>
      <c r="G18" s="22"/>
    </row>
    <row r="19" spans="1:7">
      <c r="A19" s="19" t="s">
        <v>23</v>
      </c>
      <c r="B19" s="44">
        <v>619247.97</v>
      </c>
      <c r="C19" s="44">
        <v>792885.26</v>
      </c>
      <c r="D19" s="45">
        <v>0</v>
      </c>
      <c r="E19" s="20">
        <f t="shared" si="0"/>
        <v>1412133.23</v>
      </c>
      <c r="F19" s="21">
        <f t="shared" si="1"/>
        <v>3.888792556753699E-3</v>
      </c>
      <c r="G19" s="22"/>
    </row>
    <row r="20" spans="1:7" ht="13.5" thickBot="1">
      <c r="A20" s="19" t="s">
        <v>24</v>
      </c>
      <c r="B20" s="44">
        <v>0</v>
      </c>
      <c r="C20" s="46">
        <v>27095320.309999999</v>
      </c>
      <c r="D20" s="45">
        <v>0</v>
      </c>
      <c r="E20" s="20">
        <f t="shared" si="0"/>
        <v>27095320.309999999</v>
      </c>
      <c r="F20" s="21">
        <f t="shared" si="1"/>
        <v>7.461624562463226E-2</v>
      </c>
      <c r="G20" s="22"/>
    </row>
    <row r="21" spans="1:7">
      <c r="A21" s="31"/>
      <c r="B21" s="62"/>
      <c r="C21" s="25"/>
      <c r="D21" s="59"/>
      <c r="E21" s="60"/>
      <c r="F21" s="61"/>
      <c r="G21" s="27"/>
    </row>
    <row r="22" spans="1:7" ht="13.5" thickBot="1">
      <c r="A22" s="32" t="s">
        <v>11</v>
      </c>
      <c r="B22" s="30">
        <v>268359913.21000001</v>
      </c>
      <c r="C22" s="30">
        <v>86656832.689999998</v>
      </c>
      <c r="D22" s="33">
        <v>8112222.6399999997</v>
      </c>
      <c r="E22" s="30">
        <f>SUM(B22:D22)</f>
        <v>363128968.53999996</v>
      </c>
      <c r="F22" s="34">
        <f>SUM(F10:F21)</f>
        <v>0.99999999999999978</v>
      </c>
      <c r="G22" s="27"/>
    </row>
    <row r="23" spans="1:7" ht="24">
      <c r="A23" s="63" t="s">
        <v>25</v>
      </c>
      <c r="B23" s="36">
        <v>268359913.20999998</v>
      </c>
      <c r="C23" s="36">
        <v>86656832.690000013</v>
      </c>
      <c r="D23" s="36">
        <v>8112222.6399999997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31" priority="1" operator="notEqual">
      <formula>B22</formula>
    </cfRule>
    <cfRule type="cellIs" dxfId="3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1351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3270658.85</v>
      </c>
      <c r="C10" s="44">
        <v>557191.27999999968</v>
      </c>
      <c r="D10" s="45">
        <v>54393.630000000005</v>
      </c>
      <c r="E10" s="20">
        <f>SUM(B10:D10)</f>
        <v>3882243.76</v>
      </c>
      <c r="F10" s="21">
        <f>E10/$E$22</f>
        <v>0.36410999340102856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f t="shared" ref="E11:E20" si="0">SUM(B11:D11)</f>
        <v>0</v>
      </c>
      <c r="F11" s="21">
        <f t="shared" ref="F11:F20" si="1">E11/$E$22</f>
        <v>0</v>
      </c>
      <c r="G11" s="22"/>
    </row>
    <row r="12" spans="1:9">
      <c r="A12" s="19" t="s">
        <v>16</v>
      </c>
      <c r="B12" s="44">
        <v>236432.79</v>
      </c>
      <c r="C12" s="44">
        <v>63119.249999999993</v>
      </c>
      <c r="D12" s="45">
        <v>1151.9299999999998</v>
      </c>
      <c r="E12" s="20">
        <f t="shared" si="0"/>
        <v>300703.96999999997</v>
      </c>
      <c r="F12" s="21">
        <f t="shared" si="1"/>
        <v>2.8202587807717436E-2</v>
      </c>
      <c r="G12" s="22"/>
    </row>
    <row r="13" spans="1:9">
      <c r="A13" s="19" t="s">
        <v>17</v>
      </c>
      <c r="B13" s="23"/>
      <c r="C13" s="23"/>
      <c r="D13" s="24"/>
      <c r="E13" s="20">
        <f t="shared" si="0"/>
        <v>0</v>
      </c>
      <c r="F13" s="21">
        <f t="shared" si="1"/>
        <v>0</v>
      </c>
      <c r="G13" s="27"/>
    </row>
    <row r="14" spans="1:9">
      <c r="A14" s="28" t="s">
        <v>18</v>
      </c>
      <c r="B14" s="44">
        <v>1035048.64</v>
      </c>
      <c r="C14" s="44">
        <v>239705.79000000004</v>
      </c>
      <c r="D14" s="45">
        <v>87648.42</v>
      </c>
      <c r="E14" s="20">
        <f t="shared" si="0"/>
        <v>1362402.85</v>
      </c>
      <c r="F14" s="21">
        <f t="shared" si="1"/>
        <v>0.12777778094053593</v>
      </c>
      <c r="G14" s="22"/>
      <c r="H14" s="29"/>
      <c r="I14" s="29"/>
    </row>
    <row r="15" spans="1:9">
      <c r="A15" s="28" t="s">
        <v>19</v>
      </c>
      <c r="B15" s="44">
        <v>0</v>
      </c>
      <c r="C15" s="44">
        <v>0</v>
      </c>
      <c r="D15" s="45">
        <v>0</v>
      </c>
      <c r="E15" s="20">
        <f t="shared" si="0"/>
        <v>0</v>
      </c>
      <c r="F15" s="21">
        <f t="shared" si="1"/>
        <v>0</v>
      </c>
      <c r="G15" s="22"/>
      <c r="H15" s="29"/>
      <c r="I15" s="29"/>
    </row>
    <row r="16" spans="1:9">
      <c r="A16" s="19" t="s">
        <v>20</v>
      </c>
      <c r="B16" s="44">
        <v>1064165.05</v>
      </c>
      <c r="C16" s="44">
        <v>54262.43</v>
      </c>
      <c r="D16" s="45">
        <v>0</v>
      </c>
      <c r="E16" s="20">
        <f t="shared" si="0"/>
        <v>1118427.48</v>
      </c>
      <c r="F16" s="21">
        <f t="shared" si="1"/>
        <v>0.10489568598400659</v>
      </c>
      <c r="G16" s="22"/>
    </row>
    <row r="17" spans="1:7">
      <c r="A17" s="19" t="s">
        <v>21</v>
      </c>
      <c r="B17" s="44">
        <v>1552662.23</v>
      </c>
      <c r="C17" s="44">
        <v>751626.38000000024</v>
      </c>
      <c r="D17" s="45">
        <v>32181.07</v>
      </c>
      <c r="E17" s="20">
        <f t="shared" si="0"/>
        <v>2336469.6800000002</v>
      </c>
      <c r="F17" s="21">
        <f t="shared" si="1"/>
        <v>0.21913409161265635</v>
      </c>
      <c r="G17" s="22"/>
    </row>
    <row r="18" spans="1:7">
      <c r="A18" s="19" t="s">
        <v>22</v>
      </c>
      <c r="B18" s="44">
        <v>480030.04575018026</v>
      </c>
      <c r="C18" s="44">
        <v>1160264.52</v>
      </c>
      <c r="D18" s="45">
        <v>20838.300000000003</v>
      </c>
      <c r="E18" s="20">
        <f t="shared" si="0"/>
        <v>1661132.8657501803</v>
      </c>
      <c r="F18" s="21">
        <f t="shared" si="1"/>
        <v>0.15579523445136012</v>
      </c>
      <c r="G18" s="22"/>
    </row>
    <row r="19" spans="1:7">
      <c r="A19" s="19" t="s">
        <v>23</v>
      </c>
      <c r="B19" s="44">
        <v>0</v>
      </c>
      <c r="C19" s="44">
        <v>0</v>
      </c>
      <c r="D19" s="45">
        <v>0</v>
      </c>
      <c r="E19" s="20">
        <f t="shared" si="0"/>
        <v>0</v>
      </c>
      <c r="F19" s="21">
        <f t="shared" si="1"/>
        <v>0</v>
      </c>
      <c r="G19" s="22"/>
    </row>
    <row r="20" spans="1:7" ht="13.5" thickBot="1">
      <c r="A20" s="19" t="s">
        <v>24</v>
      </c>
      <c r="B20" s="44">
        <v>0</v>
      </c>
      <c r="C20" s="46">
        <v>902.3</v>
      </c>
      <c r="D20" s="45">
        <v>0</v>
      </c>
      <c r="E20" s="20">
        <f t="shared" si="0"/>
        <v>902.3</v>
      </c>
      <c r="F20" s="21">
        <f t="shared" si="1"/>
        <v>8.4625404110572408E-5</v>
      </c>
      <c r="G20" s="22"/>
    </row>
    <row r="21" spans="1:7">
      <c r="A21" s="31"/>
      <c r="B21" s="62"/>
      <c r="C21" s="25"/>
      <c r="D21" s="59"/>
      <c r="E21" s="60"/>
      <c r="F21" s="61"/>
      <c r="G21" s="27"/>
    </row>
    <row r="22" spans="1:7" ht="13.5" thickBot="1">
      <c r="A22" s="32" t="s">
        <v>11</v>
      </c>
      <c r="B22" s="30">
        <v>7638997.6100000003</v>
      </c>
      <c r="C22" s="30">
        <v>2827071.95</v>
      </c>
      <c r="D22" s="33">
        <v>196213.34999999998</v>
      </c>
      <c r="E22" s="30">
        <f>SUM(B22:D22)</f>
        <v>10662282.91</v>
      </c>
      <c r="F22" s="34">
        <f>SUM(F10:F21)</f>
        <v>0.9999999996014155</v>
      </c>
      <c r="G22" s="27"/>
    </row>
    <row r="23" spans="1:7" ht="24">
      <c r="A23" s="63" t="s">
        <v>25</v>
      </c>
      <c r="B23" s="36">
        <v>7638997.6099999994</v>
      </c>
      <c r="C23" s="36">
        <v>2827071.95</v>
      </c>
      <c r="D23" s="36">
        <v>196213.35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>
        <v>0</v>
      </c>
      <c r="C25" s="22">
        <v>0</v>
      </c>
      <c r="D25" s="22">
        <v>0</v>
      </c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9" priority="1" operator="notEqual">
      <formula>B22</formula>
    </cfRule>
    <cfRule type="cellIs" dxfId="2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1350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11588689.84</v>
      </c>
      <c r="C10" s="44">
        <v>666971.35</v>
      </c>
      <c r="D10" s="45">
        <v>138811.29999999999</v>
      </c>
      <c r="E10" s="20">
        <f>SUM(B10:D10)</f>
        <v>12394472.49</v>
      </c>
      <c r="F10" s="21">
        <f>E10/$E$22</f>
        <v>0.35335659556233157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f t="shared" ref="E11:E20" si="0">SUM(B11:D11)</f>
        <v>0</v>
      </c>
      <c r="F11" s="21">
        <f t="shared" ref="F11:F20" si="1">E11/$E$22</f>
        <v>0</v>
      </c>
      <c r="G11" s="22"/>
    </row>
    <row r="12" spans="1:9">
      <c r="A12" s="19" t="s">
        <v>16</v>
      </c>
      <c r="B12" s="44">
        <v>0</v>
      </c>
      <c r="C12" s="44">
        <v>0</v>
      </c>
      <c r="D12" s="45">
        <v>0</v>
      </c>
      <c r="E12" s="20">
        <f t="shared" si="0"/>
        <v>0</v>
      </c>
      <c r="F12" s="21">
        <f t="shared" si="1"/>
        <v>0</v>
      </c>
      <c r="G12" s="22"/>
    </row>
    <row r="13" spans="1:9">
      <c r="A13" s="19" t="s">
        <v>17</v>
      </c>
      <c r="B13" s="23"/>
      <c r="C13" s="23"/>
      <c r="D13" s="24"/>
      <c r="E13" s="20">
        <f t="shared" si="0"/>
        <v>0</v>
      </c>
      <c r="F13" s="21">
        <f t="shared" si="1"/>
        <v>0</v>
      </c>
      <c r="G13" s="27"/>
    </row>
    <row r="14" spans="1:9">
      <c r="A14" s="28" t="s">
        <v>18</v>
      </c>
      <c r="B14" s="44">
        <v>2704311.71</v>
      </c>
      <c r="C14" s="44">
        <v>412169.09</v>
      </c>
      <c r="D14" s="45">
        <v>5363.06</v>
      </c>
      <c r="E14" s="20">
        <f t="shared" si="0"/>
        <v>3121843.86</v>
      </c>
      <c r="F14" s="21">
        <f t="shared" si="1"/>
        <v>8.90012962743498E-2</v>
      </c>
      <c r="G14" s="22"/>
      <c r="H14" s="29"/>
      <c r="I14" s="29"/>
    </row>
    <row r="15" spans="1:9">
      <c r="A15" s="28" t="s">
        <v>19</v>
      </c>
      <c r="B15" s="44">
        <v>21603.75</v>
      </c>
      <c r="C15" s="44">
        <v>38098.199999999997</v>
      </c>
      <c r="D15" s="45">
        <v>0</v>
      </c>
      <c r="E15" s="20">
        <f t="shared" si="0"/>
        <v>59701.95</v>
      </c>
      <c r="F15" s="21">
        <f t="shared" si="1"/>
        <v>1.7020553167916661E-3</v>
      </c>
      <c r="G15" s="22"/>
      <c r="H15" s="29"/>
      <c r="I15" s="29"/>
    </row>
    <row r="16" spans="1:9">
      <c r="A16" s="19" t="s">
        <v>20</v>
      </c>
      <c r="B16" s="44">
        <v>3177334.72</v>
      </c>
      <c r="C16" s="44">
        <v>783092.54</v>
      </c>
      <c r="D16" s="45">
        <v>30913.439999999999</v>
      </c>
      <c r="E16" s="20">
        <f t="shared" si="0"/>
        <v>3991340.7</v>
      </c>
      <c r="F16" s="21">
        <f t="shared" si="1"/>
        <v>0.11378996263207435</v>
      </c>
      <c r="G16" s="22"/>
    </row>
    <row r="17" spans="1:7">
      <c r="A17" s="19" t="s">
        <v>21</v>
      </c>
      <c r="B17" s="44">
        <v>4632733.34</v>
      </c>
      <c r="C17" s="44">
        <v>4447698.63</v>
      </c>
      <c r="D17" s="45">
        <v>303149.19</v>
      </c>
      <c r="E17" s="20">
        <f t="shared" si="0"/>
        <v>9383581.1599999983</v>
      </c>
      <c r="F17" s="21">
        <f t="shared" si="1"/>
        <v>0.26751846805546731</v>
      </c>
      <c r="G17" s="22"/>
    </row>
    <row r="18" spans="1:7">
      <c r="A18" s="19" t="s">
        <v>22</v>
      </c>
      <c r="B18" s="44">
        <v>1781230.91</v>
      </c>
      <c r="C18" s="44">
        <v>4128734.79</v>
      </c>
      <c r="D18" s="45">
        <v>154629.07</v>
      </c>
      <c r="E18" s="20">
        <f t="shared" si="0"/>
        <v>6064594.7700000005</v>
      </c>
      <c r="F18" s="21">
        <f t="shared" si="1"/>
        <v>0.17289679436710917</v>
      </c>
      <c r="G18" s="22"/>
    </row>
    <row r="19" spans="1:7">
      <c r="A19" s="19" t="s">
        <v>23</v>
      </c>
      <c r="B19" s="44">
        <v>0</v>
      </c>
      <c r="C19" s="44">
        <v>60851.49</v>
      </c>
      <c r="D19" s="45">
        <v>0</v>
      </c>
      <c r="E19" s="20">
        <f t="shared" si="0"/>
        <v>60851.49</v>
      </c>
      <c r="F19" s="21">
        <f t="shared" si="1"/>
        <v>1.7348277918760593E-3</v>
      </c>
      <c r="G19" s="22"/>
    </row>
    <row r="20" spans="1:7" ht="13.5" thickBot="1">
      <c r="A20" s="19" t="s">
        <v>24</v>
      </c>
      <c r="B20" s="44">
        <v>0</v>
      </c>
      <c r="C20" s="46">
        <v>0</v>
      </c>
      <c r="D20" s="45">
        <v>0</v>
      </c>
      <c r="E20" s="20">
        <f t="shared" si="0"/>
        <v>0</v>
      </c>
      <c r="F20" s="21">
        <f t="shared" si="1"/>
        <v>0</v>
      </c>
      <c r="G20" s="22"/>
    </row>
    <row r="21" spans="1:7">
      <c r="A21" s="31"/>
      <c r="B21" s="62"/>
      <c r="C21" s="25"/>
      <c r="D21" s="59"/>
      <c r="E21" s="60"/>
      <c r="F21" s="61"/>
      <c r="G21" s="27"/>
    </row>
    <row r="22" spans="1:7" ht="13.5" thickBot="1">
      <c r="A22" s="32" t="s">
        <v>11</v>
      </c>
      <c r="B22" s="30">
        <v>23905904.27</v>
      </c>
      <c r="C22" s="30">
        <v>10537616.09</v>
      </c>
      <c r="D22" s="33">
        <v>632866.06000000006</v>
      </c>
      <c r="E22" s="30">
        <f>SUM(B22:D22)</f>
        <v>35076386.420000002</v>
      </c>
      <c r="F22" s="34">
        <f>SUM(F10:F21)</f>
        <v>0.99999999999999989</v>
      </c>
      <c r="G22" s="27"/>
    </row>
    <row r="23" spans="1:7" ht="24">
      <c r="A23" s="63" t="s">
        <v>25</v>
      </c>
      <c r="B23" s="36">
        <v>23905904.269999996</v>
      </c>
      <c r="C23" s="36">
        <v>10537616.090000004</v>
      </c>
      <c r="D23" s="36">
        <v>632866.06000000006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7" priority="1" operator="notEqual">
      <formula>B22</formula>
    </cfRule>
    <cfRule type="cellIs" dxfId="2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6.42578125" style="1" bestFit="1" customWidth="1"/>
    <col min="2" max="2" width="16" style="1" customWidth="1"/>
    <col min="3" max="3" width="16.140625" style="1" bestFit="1" customWidth="1"/>
    <col min="4" max="4" width="14" style="1" bestFit="1" customWidth="1"/>
    <col min="5" max="5" width="16" style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9">
      <c r="A1" s="349" t="s">
        <v>1349</v>
      </c>
      <c r="B1" s="349"/>
      <c r="C1" s="349"/>
      <c r="D1" s="349"/>
      <c r="E1" s="349"/>
      <c r="F1" s="121"/>
    </row>
    <row r="2" spans="1:9">
      <c r="A2" s="349" t="s">
        <v>0</v>
      </c>
      <c r="B2" s="349"/>
      <c r="C2" s="349"/>
      <c r="D2" s="349"/>
      <c r="E2" s="349"/>
      <c r="F2" s="121"/>
    </row>
    <row r="3" spans="1:9">
      <c r="A3" s="349" t="s">
        <v>1</v>
      </c>
      <c r="B3" s="349"/>
      <c r="C3" s="349"/>
      <c r="D3" s="349"/>
      <c r="E3" s="349"/>
      <c r="F3" s="121"/>
    </row>
    <row r="4" spans="1:9">
      <c r="A4" s="349" t="s">
        <v>1380</v>
      </c>
      <c r="B4" s="349"/>
      <c r="C4" s="349"/>
      <c r="D4" s="349"/>
      <c r="E4" s="349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54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55270379.090000004</v>
      </c>
      <c r="C10" s="44">
        <v>4058377.72</v>
      </c>
      <c r="D10" s="45">
        <v>285786.02</v>
      </c>
      <c r="E10" s="20">
        <f>SUM(B10:D10)</f>
        <v>59614542.830000006</v>
      </c>
      <c r="F10" s="21">
        <f>E10/$E$22</f>
        <v>0.43378832764041936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f t="shared" ref="E11:E20" si="0">SUM(B11:D11)</f>
        <v>0</v>
      </c>
      <c r="F11" s="21">
        <f t="shared" ref="F11:F20" si="1">E11/$E$22</f>
        <v>0</v>
      </c>
      <c r="G11" s="22"/>
    </row>
    <row r="12" spans="1:9">
      <c r="A12" s="19" t="s">
        <v>16</v>
      </c>
      <c r="B12" s="44">
        <v>29545</v>
      </c>
      <c r="C12" s="44">
        <v>0</v>
      </c>
      <c r="D12" s="45">
        <v>0</v>
      </c>
      <c r="E12" s="20">
        <f t="shared" si="0"/>
        <v>29545</v>
      </c>
      <c r="F12" s="21">
        <f t="shared" si="1"/>
        <v>2.149857322010128E-4</v>
      </c>
      <c r="G12" s="22"/>
    </row>
    <row r="13" spans="1:9">
      <c r="A13" s="19" t="s">
        <v>17</v>
      </c>
      <c r="B13" s="23"/>
      <c r="C13" s="23"/>
      <c r="D13" s="24"/>
      <c r="E13" s="20">
        <f t="shared" si="0"/>
        <v>0</v>
      </c>
      <c r="F13" s="21">
        <f t="shared" si="1"/>
        <v>0</v>
      </c>
      <c r="G13" s="27"/>
    </row>
    <row r="14" spans="1:9">
      <c r="A14" s="28" t="s">
        <v>18</v>
      </c>
      <c r="B14" s="44">
        <v>15878012.43</v>
      </c>
      <c r="C14" s="44">
        <v>2513724.3199999998</v>
      </c>
      <c r="D14" s="45">
        <v>100227.13</v>
      </c>
      <c r="E14" s="20">
        <f t="shared" si="0"/>
        <v>18491963.879999999</v>
      </c>
      <c r="F14" s="21">
        <f t="shared" si="1"/>
        <v>0.13455773885857103</v>
      </c>
      <c r="G14" s="22"/>
      <c r="H14" s="29"/>
      <c r="I14" s="29"/>
    </row>
    <row r="15" spans="1:9">
      <c r="A15" s="28" t="s">
        <v>19</v>
      </c>
      <c r="B15" s="44">
        <v>101014.18</v>
      </c>
      <c r="C15" s="44">
        <v>217048.44</v>
      </c>
      <c r="D15" s="45">
        <v>0</v>
      </c>
      <c r="E15" s="20">
        <f t="shared" si="0"/>
        <v>318062.62</v>
      </c>
      <c r="F15" s="21">
        <f t="shared" si="1"/>
        <v>2.3143992298687594E-3</v>
      </c>
      <c r="G15" s="22"/>
      <c r="H15" s="29"/>
      <c r="I15" s="29"/>
    </row>
    <row r="16" spans="1:9">
      <c r="A16" s="19" t="s">
        <v>20</v>
      </c>
      <c r="B16" s="44">
        <v>16959357.829999998</v>
      </c>
      <c r="C16" s="44">
        <v>2967091.61</v>
      </c>
      <c r="D16" s="45">
        <v>255106.74</v>
      </c>
      <c r="E16" s="20">
        <f t="shared" si="0"/>
        <v>20181556.179999996</v>
      </c>
      <c r="F16" s="21">
        <f t="shared" si="1"/>
        <v>0.14685214528052712</v>
      </c>
      <c r="G16" s="22"/>
    </row>
    <row r="17" spans="1:7">
      <c r="A17" s="19" t="s">
        <v>21</v>
      </c>
      <c r="B17" s="44">
        <v>14640859.27</v>
      </c>
      <c r="C17" s="44">
        <v>4313902.5000000009</v>
      </c>
      <c r="D17" s="45">
        <v>251546.13</v>
      </c>
      <c r="E17" s="20">
        <f t="shared" si="0"/>
        <v>19206307.899999999</v>
      </c>
      <c r="F17" s="21">
        <f t="shared" si="1"/>
        <v>0.13975570034725321</v>
      </c>
      <c r="G17" s="22"/>
    </row>
    <row r="18" spans="1:7">
      <c r="A18" s="19" t="s">
        <v>22</v>
      </c>
      <c r="B18" s="44">
        <v>9127087.5099999998</v>
      </c>
      <c r="C18" s="44">
        <v>8247204.4199999999</v>
      </c>
      <c r="D18" s="45">
        <v>24975.88</v>
      </c>
      <c r="E18" s="20">
        <f t="shared" si="0"/>
        <v>17399267.809999999</v>
      </c>
      <c r="F18" s="21">
        <f t="shared" si="1"/>
        <v>0.12660667896071628</v>
      </c>
      <c r="G18" s="22"/>
    </row>
    <row r="19" spans="1:7">
      <c r="A19" s="19" t="s">
        <v>23</v>
      </c>
      <c r="B19" s="44">
        <v>78850.58</v>
      </c>
      <c r="C19" s="44">
        <v>2107627.81</v>
      </c>
      <c r="D19" s="45">
        <v>0</v>
      </c>
      <c r="E19" s="20">
        <f t="shared" si="0"/>
        <v>2186478.39</v>
      </c>
      <c r="F19" s="21">
        <f t="shared" si="1"/>
        <v>1.5910023950443108E-2</v>
      </c>
      <c r="G19" s="22"/>
    </row>
    <row r="20" spans="1:7" ht="13.5" thickBot="1">
      <c r="A20" s="19" t="s">
        <v>24</v>
      </c>
      <c r="B20" s="44">
        <v>0</v>
      </c>
      <c r="C20" s="46">
        <v>0</v>
      </c>
      <c r="D20" s="45">
        <v>0</v>
      </c>
      <c r="E20" s="20">
        <f t="shared" si="0"/>
        <v>0</v>
      </c>
      <c r="F20" s="21">
        <f t="shared" si="1"/>
        <v>0</v>
      </c>
      <c r="G20" s="22"/>
    </row>
    <row r="21" spans="1:7">
      <c r="A21" s="31"/>
      <c r="B21" s="62"/>
      <c r="C21" s="25"/>
      <c r="D21" s="59"/>
      <c r="E21" s="60"/>
      <c r="F21" s="61"/>
      <c r="G21" s="27"/>
    </row>
    <row r="22" spans="1:7" ht="13.5" thickBot="1">
      <c r="A22" s="32" t="s">
        <v>11</v>
      </c>
      <c r="B22" s="30">
        <v>112085105.89000002</v>
      </c>
      <c r="C22" s="30">
        <v>24424976.819999997</v>
      </c>
      <c r="D22" s="33">
        <v>917641.9</v>
      </c>
      <c r="E22" s="30">
        <f>SUM(B22:D22)</f>
        <v>137427724.61000001</v>
      </c>
      <c r="F22" s="34">
        <f>SUM(F10:F21)</f>
        <v>1</v>
      </c>
      <c r="G22" s="27"/>
    </row>
    <row r="23" spans="1:7" ht="24">
      <c r="A23" s="63" t="s">
        <v>25</v>
      </c>
      <c r="B23" s="36">
        <v>112085105.89</v>
      </c>
      <c r="C23" s="36">
        <v>24424976.82</v>
      </c>
      <c r="D23" s="36">
        <v>917641.9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>
        <v>0</v>
      </c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5" priority="1" operator="notEqual">
      <formula>B22</formula>
    </cfRule>
    <cfRule type="cellIs" dxfId="2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23" t="s">
        <v>1339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52"/>
      <c r="B7" s="53" t="s">
        <v>3</v>
      </c>
      <c r="C7" s="53" t="s">
        <v>4</v>
      </c>
      <c r="D7" s="6" t="s">
        <v>5</v>
      </c>
      <c r="E7" s="55"/>
      <c r="F7" s="56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57"/>
      <c r="B9" s="58"/>
      <c r="C9" s="51"/>
      <c r="D9" s="59"/>
      <c r="E9" s="60"/>
      <c r="F9" s="61"/>
      <c r="G9" s="18" t="s">
        <v>13</v>
      </c>
    </row>
    <row r="10" spans="1:9">
      <c r="A10" s="19" t="s">
        <v>14</v>
      </c>
      <c r="B10" s="44">
        <v>33781652.850000001</v>
      </c>
      <c r="C10" s="44">
        <v>1534944.1500000001</v>
      </c>
      <c r="D10" s="45">
        <v>50148.68</v>
      </c>
      <c r="E10" s="20">
        <v>35366745.68</v>
      </c>
      <c r="F10" s="21">
        <v>0.44952845015584575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44">
        <v>2754.57</v>
      </c>
      <c r="C12" s="44">
        <v>79398.179999999993</v>
      </c>
      <c r="D12" s="45">
        <v>0</v>
      </c>
      <c r="E12" s="20">
        <v>82152.75</v>
      </c>
      <c r="F12" s="21">
        <v>1.0442012029516382E-3</v>
      </c>
      <c r="G12" s="22"/>
    </row>
    <row r="13" spans="1:9">
      <c r="A13" s="19" t="s">
        <v>17</v>
      </c>
      <c r="B13" s="23"/>
      <c r="C13" s="23"/>
      <c r="D13" s="24"/>
      <c r="E13" s="20"/>
      <c r="F13" s="21"/>
      <c r="G13" s="27"/>
    </row>
    <row r="14" spans="1:9">
      <c r="A14" s="28" t="s">
        <v>18</v>
      </c>
      <c r="B14" s="44">
        <v>5005383.92</v>
      </c>
      <c r="C14" s="44">
        <v>649488.34</v>
      </c>
      <c r="D14" s="45">
        <v>9787.09</v>
      </c>
      <c r="E14" s="20">
        <v>5664659.3499999996</v>
      </c>
      <c r="F14" s="21">
        <v>7.2000561242091657E-2</v>
      </c>
      <c r="G14" s="22"/>
      <c r="H14" s="29"/>
      <c r="I14" s="29"/>
    </row>
    <row r="15" spans="1:9">
      <c r="A15" s="28" t="s">
        <v>19</v>
      </c>
      <c r="B15" s="44">
        <v>44981.53</v>
      </c>
      <c r="C15" s="44">
        <v>31912.48</v>
      </c>
      <c r="D15" s="45">
        <v>0</v>
      </c>
      <c r="E15" s="20">
        <v>76894.009999999995</v>
      </c>
      <c r="F15" s="21">
        <v>9.7736007305629195E-4</v>
      </c>
      <c r="G15" s="22"/>
      <c r="H15" s="29"/>
      <c r="I15" s="29"/>
    </row>
    <row r="16" spans="1:9">
      <c r="A16" s="19" t="s">
        <v>20</v>
      </c>
      <c r="B16" s="44">
        <v>8668202.5</v>
      </c>
      <c r="C16" s="44">
        <v>613282.22</v>
      </c>
      <c r="D16" s="45">
        <v>7583.88</v>
      </c>
      <c r="E16" s="20">
        <v>9289068.6000000015</v>
      </c>
      <c r="F16" s="21">
        <v>0.11806855651722301</v>
      </c>
      <c r="G16" s="22"/>
    </row>
    <row r="17" spans="1:7">
      <c r="A17" s="19" t="s">
        <v>21</v>
      </c>
      <c r="B17" s="44">
        <v>10779835.050000001</v>
      </c>
      <c r="C17" s="44">
        <v>4904005.28</v>
      </c>
      <c r="D17" s="45">
        <v>60564.41</v>
      </c>
      <c r="E17" s="20">
        <v>15744404.740000002</v>
      </c>
      <c r="F17" s="21">
        <v>0.20011900233729824</v>
      </c>
      <c r="G17" s="22"/>
    </row>
    <row r="18" spans="1:7">
      <c r="A18" s="19" t="s">
        <v>22</v>
      </c>
      <c r="B18" s="44">
        <v>4345674.4000000004</v>
      </c>
      <c r="C18" s="44">
        <v>6443396.5800000001</v>
      </c>
      <c r="D18" s="45">
        <v>10214.92</v>
      </c>
      <c r="E18" s="20">
        <v>10799285.9</v>
      </c>
      <c r="F18" s="21">
        <v>0.13726414913437063</v>
      </c>
      <c r="G18" s="22"/>
    </row>
    <row r="19" spans="1:7">
      <c r="A19" s="19" t="s">
        <v>23</v>
      </c>
      <c r="B19" s="44">
        <v>0</v>
      </c>
      <c r="C19" s="44">
        <v>0</v>
      </c>
      <c r="D19" s="45">
        <v>0</v>
      </c>
      <c r="E19" s="20">
        <v>0</v>
      </c>
      <c r="F19" s="21">
        <v>0</v>
      </c>
      <c r="G19" s="22"/>
    </row>
    <row r="20" spans="1:7" ht="13.5" thickBot="1">
      <c r="A20" s="19" t="s">
        <v>24</v>
      </c>
      <c r="B20" s="44">
        <v>0</v>
      </c>
      <c r="C20" s="46">
        <v>1652000</v>
      </c>
      <c r="D20" s="45">
        <v>0</v>
      </c>
      <c r="E20" s="20">
        <v>1652000</v>
      </c>
      <c r="F20" s="21">
        <v>2.0997719337162862E-2</v>
      </c>
      <c r="G20" s="22"/>
    </row>
    <row r="21" spans="1:7">
      <c r="A21" s="31"/>
      <c r="B21" s="62"/>
      <c r="C21" s="25"/>
      <c r="D21" s="59"/>
      <c r="E21" s="111"/>
      <c r="F21" s="61"/>
      <c r="G21" s="27"/>
    </row>
    <row r="22" spans="1:7" ht="13.5" thickBot="1">
      <c r="A22" s="32" t="s">
        <v>11</v>
      </c>
      <c r="B22" s="30">
        <v>62628484.82</v>
      </c>
      <c r="C22" s="30">
        <v>15908427.23</v>
      </c>
      <c r="D22" s="33">
        <v>138298.98000000001</v>
      </c>
      <c r="E22" s="30">
        <v>78675211.030000001</v>
      </c>
      <c r="F22" s="34">
        <v>1.0000000000000002</v>
      </c>
      <c r="G22" s="27"/>
    </row>
    <row r="23" spans="1:7" ht="24">
      <c r="A23" s="63" t="s">
        <v>25</v>
      </c>
      <c r="B23" s="36">
        <v>62628484.820000008</v>
      </c>
      <c r="C23" s="36">
        <v>15908427.230000006</v>
      </c>
      <c r="D23" s="36">
        <v>138298.97999999998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9" priority="1" operator="notEqual">
      <formula>B22</formula>
    </cfRule>
    <cfRule type="cellIs" dxfId="5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6.42578125" style="1" bestFit="1" customWidth="1"/>
    <col min="2" max="2" width="15" style="1" bestFit="1" customWidth="1"/>
    <col min="3" max="3" width="16.140625" style="1" bestFit="1" customWidth="1"/>
    <col min="4" max="4" width="14" style="1" bestFit="1" customWidth="1"/>
    <col min="5" max="5" width="15" style="1" bestFit="1" customWidth="1"/>
    <col min="6" max="6" width="8.42578125" style="1" bestFit="1" customWidth="1"/>
    <col min="7" max="7" width="19.85546875" style="1" bestFit="1" customWidth="1"/>
    <col min="8" max="16384" width="12.42578125" style="1"/>
  </cols>
  <sheetData>
    <row r="1" spans="1:9">
      <c r="A1" s="323" t="s">
        <v>1348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18211554.780000001</v>
      </c>
      <c r="C10" s="44">
        <v>1403887.89</v>
      </c>
      <c r="D10" s="45">
        <v>170029.77</v>
      </c>
      <c r="E10" s="20">
        <f>SUM(B10:D10)</f>
        <v>19785472.440000001</v>
      </c>
      <c r="F10" s="21">
        <f>E10/$E$22</f>
        <v>0.3563615598786013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f t="shared" ref="E11:E20" si="0">SUM(B11:D11)</f>
        <v>0</v>
      </c>
      <c r="F11" s="21">
        <f t="shared" ref="F11:F20" si="1">E11/$E$22</f>
        <v>0</v>
      </c>
      <c r="G11" s="22"/>
    </row>
    <row r="12" spans="1:9">
      <c r="A12" s="19" t="s">
        <v>16</v>
      </c>
      <c r="B12" s="44">
        <v>0</v>
      </c>
      <c r="C12" s="44">
        <v>0</v>
      </c>
      <c r="D12" s="45">
        <v>0</v>
      </c>
      <c r="E12" s="20">
        <f t="shared" si="0"/>
        <v>0</v>
      </c>
      <c r="F12" s="21">
        <f t="shared" si="1"/>
        <v>0</v>
      </c>
      <c r="G12" s="22"/>
    </row>
    <row r="13" spans="1:9">
      <c r="A13" s="19" t="s">
        <v>17</v>
      </c>
      <c r="B13" s="23"/>
      <c r="C13" s="23"/>
      <c r="D13" s="24"/>
      <c r="E13" s="20">
        <f t="shared" si="0"/>
        <v>0</v>
      </c>
      <c r="F13" s="21">
        <f t="shared" si="1"/>
        <v>0</v>
      </c>
      <c r="G13" s="27"/>
    </row>
    <row r="14" spans="1:9">
      <c r="A14" s="28" t="s">
        <v>18</v>
      </c>
      <c r="B14" s="44">
        <v>5495310.5099999998</v>
      </c>
      <c r="C14" s="44">
        <v>1346508.26</v>
      </c>
      <c r="D14" s="45">
        <v>113512.17</v>
      </c>
      <c r="E14" s="20">
        <f t="shared" si="0"/>
        <v>6955330.9399999995</v>
      </c>
      <c r="F14" s="21">
        <f t="shared" si="1"/>
        <v>0.12527436940243708</v>
      </c>
      <c r="G14" s="22"/>
      <c r="H14" s="29"/>
      <c r="I14" s="29"/>
    </row>
    <row r="15" spans="1:9">
      <c r="A15" s="28" t="s">
        <v>19</v>
      </c>
      <c r="B15" s="44">
        <v>120815.87</v>
      </c>
      <c r="C15" s="44">
        <v>285405.68</v>
      </c>
      <c r="D15" s="45">
        <v>0</v>
      </c>
      <c r="E15" s="20">
        <f t="shared" si="0"/>
        <v>406221.55</v>
      </c>
      <c r="F15" s="21">
        <f t="shared" si="1"/>
        <v>7.3165675297012633E-3</v>
      </c>
      <c r="G15" s="22"/>
      <c r="H15" s="29"/>
      <c r="I15" s="29"/>
    </row>
    <row r="16" spans="1:9">
      <c r="A16" s="19" t="s">
        <v>20</v>
      </c>
      <c r="B16" s="44">
        <v>6498769.5599999996</v>
      </c>
      <c r="C16" s="44">
        <v>678634.44</v>
      </c>
      <c r="D16" s="45">
        <v>2208.39</v>
      </c>
      <c r="E16" s="20">
        <f t="shared" si="0"/>
        <v>7179612.3899999997</v>
      </c>
      <c r="F16" s="21">
        <f t="shared" si="1"/>
        <v>0.12931396398963788</v>
      </c>
      <c r="G16" s="22"/>
    </row>
    <row r="17" spans="1:7">
      <c r="A17" s="19" t="s">
        <v>21</v>
      </c>
      <c r="B17" s="44">
        <v>6038781.7000000002</v>
      </c>
      <c r="C17" s="44">
        <v>2478404.77</v>
      </c>
      <c r="D17" s="45">
        <v>40961.129999999997</v>
      </c>
      <c r="E17" s="20">
        <f t="shared" si="0"/>
        <v>8558147.6000000015</v>
      </c>
      <c r="F17" s="21">
        <f t="shared" si="1"/>
        <v>0.15414313899533594</v>
      </c>
      <c r="G17" s="22"/>
    </row>
    <row r="18" spans="1:7">
      <c r="A18" s="19" t="s">
        <v>22</v>
      </c>
      <c r="B18" s="44">
        <v>2112376.9500000002</v>
      </c>
      <c r="C18" s="44">
        <v>5078254.87</v>
      </c>
      <c r="D18" s="45">
        <v>30967.71</v>
      </c>
      <c r="E18" s="20">
        <f t="shared" si="0"/>
        <v>7221599.5300000003</v>
      </c>
      <c r="F18" s="21">
        <f t="shared" si="1"/>
        <v>0.13007020586107237</v>
      </c>
      <c r="G18" s="22"/>
    </row>
    <row r="19" spans="1:7">
      <c r="A19" s="19" t="s">
        <v>23</v>
      </c>
      <c r="B19" s="44">
        <v>151599.38</v>
      </c>
      <c r="C19" s="44">
        <v>252131.28</v>
      </c>
      <c r="D19" s="45">
        <v>0</v>
      </c>
      <c r="E19" s="20">
        <f t="shared" si="0"/>
        <v>403730.66000000003</v>
      </c>
      <c r="F19" s="21">
        <f t="shared" si="1"/>
        <v>7.2717034280944991E-3</v>
      </c>
      <c r="G19" s="22"/>
    </row>
    <row r="20" spans="1:7" ht="13.5" thickBot="1">
      <c r="A20" s="19" t="s">
        <v>24</v>
      </c>
      <c r="B20" s="44">
        <v>0</v>
      </c>
      <c r="C20" s="46">
        <v>5010666.78</v>
      </c>
      <c r="D20" s="45">
        <v>0</v>
      </c>
      <c r="E20" s="20">
        <f t="shared" si="0"/>
        <v>5010666.78</v>
      </c>
      <c r="F20" s="21">
        <f t="shared" si="1"/>
        <v>9.0248490915119564E-2</v>
      </c>
      <c r="G20" s="22"/>
    </row>
    <row r="21" spans="1:7">
      <c r="A21" s="31"/>
      <c r="B21" s="62"/>
      <c r="C21" s="25"/>
      <c r="D21" s="59"/>
      <c r="E21" s="60"/>
      <c r="F21" s="61"/>
      <c r="G21" s="27"/>
    </row>
    <row r="22" spans="1:7" ht="13.5" thickBot="1">
      <c r="A22" s="32" t="s">
        <v>11</v>
      </c>
      <c r="B22" s="30">
        <v>38629208.750000007</v>
      </c>
      <c r="C22" s="30">
        <v>16533893.969999999</v>
      </c>
      <c r="D22" s="33">
        <v>357679.17000000004</v>
      </c>
      <c r="E22" s="30">
        <f>SUM(B22:D22)</f>
        <v>55520781.890000008</v>
      </c>
      <c r="F22" s="34">
        <f>SUM(F10:F21)</f>
        <v>0.99999999999999978</v>
      </c>
      <c r="G22" s="27"/>
    </row>
    <row r="23" spans="1:7" ht="24">
      <c r="A23" s="63" t="s">
        <v>25</v>
      </c>
      <c r="B23" s="36">
        <v>38629208.75</v>
      </c>
      <c r="C23" s="36">
        <v>16533893.969999997</v>
      </c>
      <c r="D23" s="36">
        <v>357679.17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3" priority="1" operator="notEqual">
      <formula>B22</formula>
    </cfRule>
    <cfRule type="cellIs" dxfId="2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1347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20102689.649999999</v>
      </c>
      <c r="C10" s="44">
        <v>2330009.38</v>
      </c>
      <c r="D10" s="45">
        <v>452219.52</v>
      </c>
      <c r="E10" s="20">
        <f>SUM(B10:D10)</f>
        <v>22884918.549999997</v>
      </c>
      <c r="F10" s="21">
        <f>E10/$E$22</f>
        <v>0.34753845131007893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f t="shared" ref="E11:E20" si="0">SUM(B11:D11)</f>
        <v>0</v>
      </c>
      <c r="F11" s="21">
        <f t="shared" ref="F11:F20" si="1">E11/$E$22</f>
        <v>0</v>
      </c>
      <c r="G11" s="22"/>
    </row>
    <row r="12" spans="1:9">
      <c r="A12" s="19" t="s">
        <v>16</v>
      </c>
      <c r="B12" s="44">
        <v>1001683.54</v>
      </c>
      <c r="C12" s="44">
        <v>193024.27</v>
      </c>
      <c r="D12" s="45">
        <v>61761.15</v>
      </c>
      <c r="E12" s="20">
        <f t="shared" si="0"/>
        <v>1256468.96</v>
      </c>
      <c r="F12" s="21">
        <f t="shared" si="1"/>
        <v>1.9081181150963088E-2</v>
      </c>
      <c r="G12" s="22"/>
    </row>
    <row r="13" spans="1:9">
      <c r="A13" s="19" t="s">
        <v>17</v>
      </c>
      <c r="B13" s="23"/>
      <c r="C13" s="23"/>
      <c r="D13" s="24"/>
      <c r="E13" s="20">
        <f t="shared" si="0"/>
        <v>0</v>
      </c>
      <c r="F13" s="21">
        <f t="shared" si="1"/>
        <v>0</v>
      </c>
      <c r="G13" s="27"/>
    </row>
    <row r="14" spans="1:9">
      <c r="A14" s="28" t="s">
        <v>18</v>
      </c>
      <c r="B14" s="44">
        <v>3357345.35</v>
      </c>
      <c r="C14" s="44">
        <v>926362.45</v>
      </c>
      <c r="D14" s="45">
        <v>14969.2</v>
      </c>
      <c r="E14" s="20">
        <f t="shared" si="0"/>
        <v>4298677</v>
      </c>
      <c r="F14" s="21">
        <f t="shared" si="1"/>
        <v>6.5281226323711625E-2</v>
      </c>
      <c r="G14" s="22"/>
      <c r="H14" s="29"/>
      <c r="I14" s="29"/>
    </row>
    <row r="15" spans="1:9">
      <c r="A15" s="28" t="s">
        <v>19</v>
      </c>
      <c r="B15" s="44">
        <v>103594.51</v>
      </c>
      <c r="C15" s="44">
        <v>0</v>
      </c>
      <c r="D15" s="45">
        <v>0</v>
      </c>
      <c r="E15" s="20">
        <f t="shared" si="0"/>
        <v>103594.51</v>
      </c>
      <c r="F15" s="21">
        <f t="shared" si="1"/>
        <v>1.5732227969684641E-3</v>
      </c>
      <c r="G15" s="22"/>
      <c r="H15" s="29"/>
      <c r="I15" s="29"/>
    </row>
    <row r="16" spans="1:9">
      <c r="A16" s="19" t="s">
        <v>20</v>
      </c>
      <c r="B16" s="44">
        <v>5327710.28</v>
      </c>
      <c r="C16" s="44">
        <v>989293.11</v>
      </c>
      <c r="D16" s="45">
        <v>9034.18</v>
      </c>
      <c r="E16" s="20">
        <f t="shared" si="0"/>
        <v>6326037.5700000003</v>
      </c>
      <c r="F16" s="21">
        <f t="shared" si="1"/>
        <v>9.6069439583265429E-2</v>
      </c>
      <c r="G16" s="22"/>
    </row>
    <row r="17" spans="1:7">
      <c r="A17" s="19" t="s">
        <v>21</v>
      </c>
      <c r="B17" s="44">
        <v>7646316.9400000004</v>
      </c>
      <c r="C17" s="44">
        <v>5177688.9400000004</v>
      </c>
      <c r="D17" s="45">
        <v>700102.25</v>
      </c>
      <c r="E17" s="20">
        <f t="shared" si="0"/>
        <v>13524108.130000001</v>
      </c>
      <c r="F17" s="21">
        <f t="shared" si="1"/>
        <v>0.205381879973973</v>
      </c>
      <c r="G17" s="22"/>
    </row>
    <row r="18" spans="1:7">
      <c r="A18" s="19" t="s">
        <v>22</v>
      </c>
      <c r="B18" s="44">
        <v>1872331.55</v>
      </c>
      <c r="C18" s="44">
        <v>7298278.6100000003</v>
      </c>
      <c r="D18" s="45">
        <v>180009.32</v>
      </c>
      <c r="E18" s="20">
        <f t="shared" si="0"/>
        <v>9350619.4800000004</v>
      </c>
      <c r="F18" s="21">
        <f t="shared" si="1"/>
        <v>0.14200180812393828</v>
      </c>
      <c r="G18" s="22"/>
    </row>
    <row r="19" spans="1:7">
      <c r="A19" s="19" t="s">
        <v>23</v>
      </c>
      <c r="B19" s="44">
        <v>0</v>
      </c>
      <c r="C19" s="44">
        <v>1104170.29</v>
      </c>
      <c r="D19" s="45">
        <v>0</v>
      </c>
      <c r="E19" s="20">
        <f t="shared" si="0"/>
        <v>1104170.29</v>
      </c>
      <c r="F19" s="21">
        <f t="shared" si="1"/>
        <v>1.676831978802043E-2</v>
      </c>
      <c r="G19" s="22"/>
    </row>
    <row r="20" spans="1:7" ht="13.5" thickBot="1">
      <c r="A20" s="19" t="s">
        <v>24</v>
      </c>
      <c r="B20" s="44">
        <v>0</v>
      </c>
      <c r="C20" s="46">
        <v>7000000</v>
      </c>
      <c r="D20" s="45">
        <v>0</v>
      </c>
      <c r="E20" s="20">
        <f t="shared" si="0"/>
        <v>7000000</v>
      </c>
      <c r="F20" s="21">
        <f t="shared" si="1"/>
        <v>0.10630447094908069</v>
      </c>
      <c r="G20" s="22"/>
    </row>
    <row r="21" spans="1:7">
      <c r="A21" s="31"/>
      <c r="B21" s="62"/>
      <c r="C21" s="25"/>
      <c r="D21" s="59"/>
      <c r="E21" s="60"/>
      <c r="F21" s="61"/>
      <c r="G21" s="27"/>
    </row>
    <row r="22" spans="1:7" ht="13.5" thickBot="1">
      <c r="A22" s="32" t="s">
        <v>11</v>
      </c>
      <c r="B22" s="30">
        <v>39411671.82</v>
      </c>
      <c r="C22" s="30">
        <v>25018827.050000001</v>
      </c>
      <c r="D22" s="33">
        <v>1418095.62</v>
      </c>
      <c r="E22" s="30">
        <f>SUM(B22:D22)</f>
        <v>65848594.490000002</v>
      </c>
      <c r="F22" s="34">
        <f>SUM(F10:F21)</f>
        <v>0.99999999999999989</v>
      </c>
      <c r="G22" s="27"/>
    </row>
    <row r="23" spans="1:7" ht="24">
      <c r="A23" s="63" t="s">
        <v>25</v>
      </c>
      <c r="B23" s="36">
        <v>39411671.819999993</v>
      </c>
      <c r="C23" s="36">
        <v>25018827.050000001</v>
      </c>
      <c r="D23" s="36">
        <v>1418095.6199999999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21" priority="1" operator="notEqual">
      <formula>B22</formula>
    </cfRule>
    <cfRule type="cellIs" dxfId="2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70" customWidth="1"/>
    <col min="2" max="5" width="16" style="70" customWidth="1"/>
    <col min="6" max="6" width="8.42578125" style="70" bestFit="1" customWidth="1"/>
    <col min="7" max="7" width="22.85546875" style="70" customWidth="1"/>
    <col min="8" max="16384" width="12.42578125" style="70"/>
  </cols>
  <sheetData>
    <row r="1" spans="1:9">
      <c r="A1" s="351" t="s">
        <v>1346</v>
      </c>
      <c r="B1" s="122"/>
      <c r="C1" s="122"/>
      <c r="D1" s="122"/>
      <c r="E1" s="122"/>
      <c r="F1" s="121"/>
    </row>
    <row r="2" spans="1:9">
      <c r="A2" s="351" t="s">
        <v>0</v>
      </c>
      <c r="B2" s="122"/>
      <c r="C2" s="122"/>
      <c r="D2" s="122"/>
      <c r="E2" s="122"/>
      <c r="F2" s="121"/>
    </row>
    <row r="3" spans="1:9">
      <c r="A3" s="351" t="s">
        <v>1</v>
      </c>
      <c r="B3" s="122"/>
      <c r="C3" s="122"/>
      <c r="D3" s="122"/>
      <c r="E3" s="122"/>
      <c r="F3" s="121"/>
    </row>
    <row r="4" spans="1:9">
      <c r="A4" s="351" t="s">
        <v>1380</v>
      </c>
      <c r="B4" s="122"/>
      <c r="C4" s="122"/>
      <c r="D4" s="122"/>
      <c r="E4" s="122"/>
      <c r="F4" s="121"/>
    </row>
    <row r="5" spans="1:9">
      <c r="A5" s="71"/>
      <c r="B5" s="350"/>
      <c r="C5" s="350"/>
      <c r="D5" s="350"/>
      <c r="F5" s="72" t="s">
        <v>2</v>
      </c>
    </row>
    <row r="6" spans="1:9" ht="13.5" thickBot="1">
      <c r="A6" s="71"/>
      <c r="B6" s="71"/>
      <c r="C6" s="71"/>
      <c r="F6" s="70" t="s">
        <v>1381</v>
      </c>
    </row>
    <row r="7" spans="1:9">
      <c r="A7" s="73"/>
      <c r="B7" s="74" t="s">
        <v>3</v>
      </c>
      <c r="C7" s="74" t="s">
        <v>4</v>
      </c>
      <c r="D7" s="75" t="s">
        <v>5</v>
      </c>
      <c r="E7" s="76"/>
      <c r="F7" s="77" t="s">
        <v>6</v>
      </c>
    </row>
    <row r="8" spans="1:9" ht="13.5" thickBot="1">
      <c r="A8" s="78" t="s">
        <v>7</v>
      </c>
      <c r="B8" s="79" t="s">
        <v>8</v>
      </c>
      <c r="C8" s="79" t="s">
        <v>9</v>
      </c>
      <c r="D8" s="80" t="s">
        <v>10</v>
      </c>
      <c r="E8" s="79" t="s">
        <v>11</v>
      </c>
      <c r="F8" s="81" t="s">
        <v>12</v>
      </c>
    </row>
    <row r="9" spans="1:9">
      <c r="A9" s="82"/>
      <c r="B9" s="83"/>
      <c r="C9" s="84"/>
      <c r="D9" s="85"/>
      <c r="E9" s="84"/>
      <c r="F9" s="86"/>
      <c r="G9" s="87" t="s">
        <v>13</v>
      </c>
    </row>
    <row r="10" spans="1:9">
      <c r="A10" s="88" t="s">
        <v>14</v>
      </c>
      <c r="B10" s="89">
        <v>24440649.289999999</v>
      </c>
      <c r="C10" s="89">
        <v>3576413.94</v>
      </c>
      <c r="D10" s="90">
        <v>65345.5</v>
      </c>
      <c r="E10" s="91">
        <f>SUM(B10:D10)</f>
        <v>28082408.73</v>
      </c>
      <c r="F10" s="92">
        <f>E10/$E$22</f>
        <v>0.48910150263250846</v>
      </c>
      <c r="G10" s="93"/>
    </row>
    <row r="11" spans="1:9">
      <c r="A11" s="88" t="s">
        <v>15</v>
      </c>
      <c r="B11" s="89">
        <v>0</v>
      </c>
      <c r="C11" s="89">
        <v>0</v>
      </c>
      <c r="D11" s="90">
        <v>0</v>
      </c>
      <c r="E11" s="91">
        <f t="shared" ref="E11:E20" si="0">SUM(B11:D11)</f>
        <v>0</v>
      </c>
      <c r="F11" s="92">
        <f t="shared" ref="F11:F20" si="1">E11/$E$22</f>
        <v>0</v>
      </c>
      <c r="G11" s="93"/>
    </row>
    <row r="12" spans="1:9">
      <c r="A12" s="88" t="s">
        <v>16</v>
      </c>
      <c r="B12" s="89">
        <v>164589.68</v>
      </c>
      <c r="C12" s="89">
        <v>21408.51</v>
      </c>
      <c r="D12" s="90">
        <v>0</v>
      </c>
      <c r="E12" s="91">
        <f t="shared" si="0"/>
        <v>185998.19</v>
      </c>
      <c r="F12" s="92">
        <f t="shared" si="1"/>
        <v>3.2394654992234637E-3</v>
      </c>
      <c r="G12" s="93"/>
    </row>
    <row r="13" spans="1:9">
      <c r="A13" s="88" t="s">
        <v>17</v>
      </c>
      <c r="B13" s="94"/>
      <c r="C13" s="94"/>
      <c r="D13" s="95"/>
      <c r="E13" s="91">
        <f t="shared" si="0"/>
        <v>0</v>
      </c>
      <c r="F13" s="92">
        <f t="shared" si="1"/>
        <v>0</v>
      </c>
      <c r="G13" s="97"/>
    </row>
    <row r="14" spans="1:9">
      <c r="A14" s="98" t="s">
        <v>18</v>
      </c>
      <c r="B14" s="89">
        <v>4104295.55</v>
      </c>
      <c r="C14" s="89">
        <v>1224848</v>
      </c>
      <c r="D14" s="90">
        <v>54071.94</v>
      </c>
      <c r="E14" s="91">
        <f t="shared" si="0"/>
        <v>5383215.4900000002</v>
      </c>
      <c r="F14" s="92">
        <f t="shared" si="1"/>
        <v>9.3757583634229633E-2</v>
      </c>
      <c r="G14" s="93"/>
      <c r="H14" s="99"/>
      <c r="I14" s="99"/>
    </row>
    <row r="15" spans="1:9">
      <c r="A15" s="98" t="s">
        <v>19</v>
      </c>
      <c r="B15" s="89">
        <v>0</v>
      </c>
      <c r="C15" s="89">
        <v>0</v>
      </c>
      <c r="D15" s="90">
        <v>0</v>
      </c>
      <c r="E15" s="91">
        <f t="shared" si="0"/>
        <v>0</v>
      </c>
      <c r="F15" s="92">
        <f t="shared" si="1"/>
        <v>0</v>
      </c>
      <c r="G15" s="93"/>
      <c r="H15" s="99"/>
      <c r="I15" s="99"/>
    </row>
    <row r="16" spans="1:9">
      <c r="A16" s="88" t="s">
        <v>20</v>
      </c>
      <c r="B16" s="89">
        <v>4486572.54</v>
      </c>
      <c r="C16" s="89">
        <v>670890.27</v>
      </c>
      <c r="D16" s="90">
        <v>53758.43</v>
      </c>
      <c r="E16" s="91">
        <f t="shared" si="0"/>
        <v>5211221.24</v>
      </c>
      <c r="F16" s="92">
        <f t="shared" si="1"/>
        <v>9.0762019865895022E-2</v>
      </c>
      <c r="G16" s="93"/>
    </row>
    <row r="17" spans="1:7">
      <c r="A17" s="88" t="s">
        <v>21</v>
      </c>
      <c r="B17" s="89">
        <v>6018450.25</v>
      </c>
      <c r="C17" s="89">
        <v>4216985.93</v>
      </c>
      <c r="D17" s="90">
        <v>6055.4</v>
      </c>
      <c r="E17" s="91">
        <f t="shared" si="0"/>
        <v>10241491.58</v>
      </c>
      <c r="F17" s="92">
        <f t="shared" si="1"/>
        <v>0.1783724811192926</v>
      </c>
      <c r="G17" s="93"/>
    </row>
    <row r="18" spans="1:7">
      <c r="A18" s="88" t="s">
        <v>22</v>
      </c>
      <c r="B18" s="89">
        <v>1432175.1300000001</v>
      </c>
      <c r="C18" s="89">
        <v>6857856.6100000003</v>
      </c>
      <c r="D18" s="90">
        <v>21953.73</v>
      </c>
      <c r="E18" s="91">
        <f t="shared" si="0"/>
        <v>8311985.4700000007</v>
      </c>
      <c r="F18" s="92">
        <f t="shared" si="1"/>
        <v>0.14476694724885081</v>
      </c>
      <c r="G18" s="93"/>
    </row>
    <row r="19" spans="1:7">
      <c r="A19" s="88" t="s">
        <v>23</v>
      </c>
      <c r="B19" s="89">
        <v>0</v>
      </c>
      <c r="C19" s="89">
        <v>0</v>
      </c>
      <c r="D19" s="90">
        <v>0</v>
      </c>
      <c r="E19" s="91">
        <f t="shared" si="0"/>
        <v>0</v>
      </c>
      <c r="F19" s="92">
        <f t="shared" si="1"/>
        <v>0</v>
      </c>
      <c r="G19" s="93"/>
    </row>
    <row r="20" spans="1:7" ht="13.5" thickBot="1">
      <c r="A20" s="88" t="s">
        <v>24</v>
      </c>
      <c r="B20" s="89">
        <v>0</v>
      </c>
      <c r="C20" s="100">
        <v>0</v>
      </c>
      <c r="D20" s="90">
        <v>0</v>
      </c>
      <c r="E20" s="91">
        <f t="shared" si="0"/>
        <v>0</v>
      </c>
      <c r="F20" s="92">
        <f t="shared" si="1"/>
        <v>0</v>
      </c>
      <c r="G20" s="93"/>
    </row>
    <row r="21" spans="1:7">
      <c r="A21" s="102"/>
      <c r="B21" s="83"/>
      <c r="C21" s="96"/>
      <c r="D21" s="85"/>
      <c r="E21" s="84"/>
      <c r="F21" s="86"/>
      <c r="G21" s="97"/>
    </row>
    <row r="22" spans="1:7" ht="13.5" thickBot="1">
      <c r="A22" s="103" t="s">
        <v>11</v>
      </c>
      <c r="B22" s="101">
        <v>40646732.440000005</v>
      </c>
      <c r="C22" s="101">
        <v>16568403.259999998</v>
      </c>
      <c r="D22" s="104">
        <v>201185</v>
      </c>
      <c r="E22" s="101">
        <f>SUM(B22:D22)</f>
        <v>57416320.700000003</v>
      </c>
      <c r="F22" s="105">
        <f>SUM(F10:F21)</f>
        <v>1</v>
      </c>
      <c r="G22" s="97"/>
    </row>
    <row r="23" spans="1:7" ht="24">
      <c r="A23" s="106" t="s">
        <v>25</v>
      </c>
      <c r="B23" s="107">
        <v>40646732.439999998</v>
      </c>
      <c r="C23" s="107">
        <v>16568403.259999996</v>
      </c>
      <c r="D23" s="107">
        <v>201185</v>
      </c>
      <c r="E23" s="71"/>
      <c r="F23" s="108"/>
    </row>
    <row r="24" spans="1:7" ht="12.75" customHeight="1">
      <c r="A24" s="109"/>
      <c r="B24" s="71"/>
      <c r="C24" s="71"/>
      <c r="D24" s="71"/>
      <c r="E24" s="71"/>
      <c r="F24" s="108"/>
    </row>
    <row r="25" spans="1:7">
      <c r="A25" s="110" t="s">
        <v>26</v>
      </c>
      <c r="B25" s="93" t="s">
        <v>1383</v>
      </c>
      <c r="C25" s="93">
        <v>20666.25</v>
      </c>
      <c r="D25" s="93" t="s">
        <v>1384</v>
      </c>
      <c r="E25" s="93"/>
    </row>
    <row r="26" spans="1:7">
      <c r="B26" s="93" t="s">
        <v>1385</v>
      </c>
      <c r="C26" s="93">
        <v>3966.25</v>
      </c>
      <c r="D26" s="93"/>
      <c r="E26" s="93"/>
    </row>
    <row r="27" spans="1:7">
      <c r="B27" s="93" t="s">
        <v>1385</v>
      </c>
      <c r="C27" s="93">
        <v>3757.5</v>
      </c>
      <c r="D27" s="93"/>
      <c r="E27" s="93"/>
    </row>
    <row r="28" spans="1:7">
      <c r="B28" s="93" t="s">
        <v>1386</v>
      </c>
      <c r="C28" s="93">
        <v>7515</v>
      </c>
      <c r="D28" s="93"/>
      <c r="E28" s="93"/>
    </row>
    <row r="29" spans="1:7">
      <c r="B29" s="93" t="s">
        <v>1387</v>
      </c>
      <c r="C29" s="93">
        <v>5845.0000000000009</v>
      </c>
      <c r="D29" s="93"/>
      <c r="E29" s="93"/>
    </row>
    <row r="30" spans="1:7">
      <c r="B30" s="93" t="s">
        <v>1388</v>
      </c>
      <c r="C30" s="93">
        <v>807018.24</v>
      </c>
      <c r="D30" s="93" t="s">
        <v>1389</v>
      </c>
      <c r="E30" s="93"/>
    </row>
    <row r="31" spans="1:7">
      <c r="B31" s="93" t="s">
        <v>1390</v>
      </c>
      <c r="C31" s="93">
        <v>148227.84</v>
      </c>
      <c r="D31" s="93"/>
      <c r="E31" s="93"/>
    </row>
    <row r="32" spans="1:7">
      <c r="B32" s="93" t="s">
        <v>1390</v>
      </c>
      <c r="C32" s="93">
        <v>148227.84</v>
      </c>
      <c r="D32" s="93"/>
      <c r="E32" s="93"/>
    </row>
    <row r="33" spans="2:5">
      <c r="B33" s="93" t="s">
        <v>1391</v>
      </c>
      <c r="C33" s="93">
        <v>296455.67999999999</v>
      </c>
      <c r="D33" s="93"/>
      <c r="E33" s="93"/>
    </row>
    <row r="34" spans="2:5">
      <c r="B34" s="93" t="s">
        <v>1392</v>
      </c>
      <c r="C34" s="93">
        <v>230577.06000000003</v>
      </c>
      <c r="D34" s="93"/>
      <c r="E34" s="93"/>
    </row>
    <row r="35" spans="2:5">
      <c r="B35" s="93"/>
      <c r="C35" s="93"/>
      <c r="D35" s="93"/>
      <c r="E35" s="93"/>
    </row>
    <row r="36" spans="2:5">
      <c r="B36" s="93"/>
      <c r="C36" s="93"/>
      <c r="D36" s="93"/>
      <c r="E36" s="93"/>
    </row>
  </sheetData>
  <sheetProtection formatColumns="0"/>
  <conditionalFormatting sqref="B23:D23">
    <cfRule type="cellIs" dxfId="19" priority="1" operator="notEqual">
      <formula>B22</formula>
    </cfRule>
    <cfRule type="cellIs" dxfId="1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1345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326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13082145.789999999</v>
      </c>
      <c r="C10" s="44">
        <v>1407064.39</v>
      </c>
      <c r="D10" s="45">
        <v>231261.52</v>
      </c>
      <c r="E10" s="113">
        <v>14720471.699999999</v>
      </c>
      <c r="F10" s="21">
        <v>0.41903096553498542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44">
        <v>412150.68</v>
      </c>
      <c r="C12" s="44">
        <v>108873.85</v>
      </c>
      <c r="D12" s="45">
        <v>17796.349999999999</v>
      </c>
      <c r="E12" s="20">
        <v>538820.88</v>
      </c>
      <c r="F12" s="21">
        <v>1.5338002626424704E-2</v>
      </c>
      <c r="G12" s="22"/>
    </row>
    <row r="13" spans="1:9">
      <c r="A13" s="19" t="s">
        <v>17</v>
      </c>
      <c r="B13" s="23"/>
      <c r="C13" s="23"/>
      <c r="D13" s="24"/>
      <c r="E13" s="20"/>
      <c r="F13" s="21"/>
      <c r="G13" s="27"/>
    </row>
    <row r="14" spans="1:9">
      <c r="A14" s="28" t="s">
        <v>18</v>
      </c>
      <c r="B14" s="44">
        <v>3110582.05</v>
      </c>
      <c r="C14" s="44">
        <v>416945.99</v>
      </c>
      <c r="D14" s="45">
        <v>31946.2</v>
      </c>
      <c r="E14" s="20">
        <v>3559474.24</v>
      </c>
      <c r="F14" s="21">
        <v>0.10132351448928831</v>
      </c>
      <c r="G14" s="22"/>
      <c r="H14" s="29"/>
      <c r="I14" s="29"/>
    </row>
    <row r="15" spans="1:9">
      <c r="A15" s="28" t="s">
        <v>19</v>
      </c>
      <c r="B15" s="44">
        <v>0</v>
      </c>
      <c r="C15" s="44">
        <v>9892.98</v>
      </c>
      <c r="D15" s="45">
        <v>0</v>
      </c>
      <c r="E15" s="20">
        <v>9892.98</v>
      </c>
      <c r="F15" s="21">
        <v>2.8161223674770557E-4</v>
      </c>
      <c r="G15" s="22"/>
      <c r="H15" s="29"/>
      <c r="I15" s="29"/>
    </row>
    <row r="16" spans="1:9">
      <c r="A16" s="19" t="s">
        <v>20</v>
      </c>
      <c r="B16" s="44">
        <v>2970984.01</v>
      </c>
      <c r="C16" s="44">
        <v>179377.21</v>
      </c>
      <c r="D16" s="45">
        <v>16506.53</v>
      </c>
      <c r="E16" s="20">
        <v>3166867.7499999995</v>
      </c>
      <c r="F16" s="21">
        <v>9.0147631003163212E-2</v>
      </c>
      <c r="G16" s="22"/>
    </row>
    <row r="17" spans="1:7">
      <c r="A17" s="19" t="s">
        <v>21</v>
      </c>
      <c r="B17" s="44">
        <v>5050368.2300000004</v>
      </c>
      <c r="C17" s="44">
        <v>1897238.14</v>
      </c>
      <c r="D17" s="45">
        <v>153002.28</v>
      </c>
      <c r="E17" s="20">
        <v>7100608.6500000004</v>
      </c>
      <c r="F17" s="21">
        <v>0.20212496984696282</v>
      </c>
      <c r="G17" s="22"/>
    </row>
    <row r="18" spans="1:7">
      <c r="A18" s="19" t="s">
        <v>22</v>
      </c>
      <c r="B18" s="44">
        <v>1510085.95</v>
      </c>
      <c r="C18" s="44">
        <v>3393511.79</v>
      </c>
      <c r="D18" s="45">
        <v>109067.06</v>
      </c>
      <c r="E18" s="20">
        <v>5012664.8</v>
      </c>
      <c r="F18" s="21">
        <v>0.14268984132126925</v>
      </c>
      <c r="G18" s="22"/>
    </row>
    <row r="19" spans="1:7">
      <c r="A19" s="19" t="s">
        <v>23</v>
      </c>
      <c r="B19" s="44">
        <v>120993.48</v>
      </c>
      <c r="C19" s="44">
        <v>0</v>
      </c>
      <c r="D19" s="45">
        <v>0</v>
      </c>
      <c r="E19" s="20">
        <v>120993.48</v>
      </c>
      <c r="F19" s="21">
        <v>3.4441841118337227E-3</v>
      </c>
      <c r="G19" s="22"/>
    </row>
    <row r="20" spans="1:7" ht="13.5" thickBot="1">
      <c r="A20" s="19" t="s">
        <v>24</v>
      </c>
      <c r="B20" s="44">
        <v>0</v>
      </c>
      <c r="C20" s="46">
        <v>900000</v>
      </c>
      <c r="D20" s="45">
        <v>0</v>
      </c>
      <c r="E20" s="20">
        <v>900000</v>
      </c>
      <c r="F20" s="21">
        <v>2.5619278829324937E-2</v>
      </c>
      <c r="G20" s="22"/>
    </row>
    <row r="21" spans="1:7">
      <c r="A21" s="31"/>
      <c r="B21" s="62"/>
      <c r="C21" s="25"/>
      <c r="D21" s="59"/>
      <c r="E21" s="60"/>
      <c r="F21" s="61"/>
      <c r="G21" s="27"/>
    </row>
    <row r="22" spans="1:7" ht="13.5" thickBot="1">
      <c r="A22" s="32" t="s">
        <v>11</v>
      </c>
      <c r="B22" s="30">
        <v>26257310.190000001</v>
      </c>
      <c r="C22" s="30">
        <v>8312904.3499999996</v>
      </c>
      <c r="D22" s="33">
        <v>559579.93999999994</v>
      </c>
      <c r="E22" s="30">
        <v>35129794.479999997</v>
      </c>
      <c r="F22" s="112">
        <v>1.0000000000000002</v>
      </c>
      <c r="G22" s="27"/>
    </row>
    <row r="23" spans="1:7" ht="24">
      <c r="A23" s="63" t="s">
        <v>25</v>
      </c>
      <c r="B23" s="36">
        <v>26257310.190000005</v>
      </c>
      <c r="C23" s="36">
        <v>8312904.3499999996</v>
      </c>
      <c r="D23" s="36">
        <v>559579.93999999994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7" priority="1" operator="notEqual">
      <formula>B22</formula>
    </cfRule>
    <cfRule type="cellIs" dxfId="1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2" width="18.140625" style="1" bestFit="1" customWidth="1"/>
    <col min="3" max="3" width="18.28515625" style="1" bestFit="1" customWidth="1"/>
    <col min="4" max="4" width="16" style="1" customWidth="1"/>
    <col min="5" max="5" width="18.140625" style="1" bestFit="1" customWidth="1"/>
    <col min="6" max="6" width="8.42578125" style="1" bestFit="1" customWidth="1"/>
    <col min="7" max="7" width="22.7109375" style="1" customWidth="1"/>
    <col min="8" max="16384" width="12.42578125" style="1"/>
  </cols>
  <sheetData>
    <row r="1" spans="1:9">
      <c r="A1" s="323" t="s">
        <v>1344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60443373.18</v>
      </c>
      <c r="C10" s="44">
        <v>1968067.5</v>
      </c>
      <c r="D10" s="45">
        <v>58221.19</v>
      </c>
      <c r="E10" s="20">
        <f>SUM(B10:D10)</f>
        <v>62469661.869999997</v>
      </c>
      <c r="F10" s="21">
        <f>E10/$E$22</f>
        <v>0.42326929569234317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f t="shared" ref="E11:E20" si="0">SUM(B11:D11)</f>
        <v>0</v>
      </c>
      <c r="F11" s="21">
        <f t="shared" ref="F11:F20" si="1">E11/$E$22</f>
        <v>0</v>
      </c>
      <c r="G11" s="22"/>
    </row>
    <row r="12" spans="1:9">
      <c r="A12" s="19" t="s">
        <v>16</v>
      </c>
      <c r="B12" s="44">
        <v>0</v>
      </c>
      <c r="C12" s="44">
        <v>0</v>
      </c>
      <c r="D12" s="45">
        <v>0</v>
      </c>
      <c r="E12" s="20">
        <f t="shared" si="0"/>
        <v>0</v>
      </c>
      <c r="F12" s="21">
        <f t="shared" si="1"/>
        <v>0</v>
      </c>
      <c r="G12" s="22"/>
    </row>
    <row r="13" spans="1:9">
      <c r="A13" s="19" t="s">
        <v>17</v>
      </c>
      <c r="B13" s="23"/>
      <c r="C13" s="23"/>
      <c r="D13" s="24"/>
      <c r="E13" s="20">
        <f t="shared" si="0"/>
        <v>0</v>
      </c>
      <c r="F13" s="21">
        <f t="shared" si="1"/>
        <v>0</v>
      </c>
      <c r="G13" s="27"/>
    </row>
    <row r="14" spans="1:9">
      <c r="A14" s="28" t="s">
        <v>18</v>
      </c>
      <c r="B14" s="44">
        <v>18239212.760000002</v>
      </c>
      <c r="C14" s="44">
        <v>3425864.59</v>
      </c>
      <c r="D14" s="45">
        <v>107897.35</v>
      </c>
      <c r="E14" s="20">
        <f t="shared" si="0"/>
        <v>21772974.700000003</v>
      </c>
      <c r="F14" s="21">
        <f t="shared" si="1"/>
        <v>0.14752491674397802</v>
      </c>
      <c r="G14" s="22"/>
      <c r="H14" s="29"/>
      <c r="I14" s="29"/>
    </row>
    <row r="15" spans="1:9">
      <c r="A15" s="28" t="s">
        <v>19</v>
      </c>
      <c r="B15" s="44">
        <v>43796.94</v>
      </c>
      <c r="C15" s="44">
        <v>162176.74</v>
      </c>
      <c r="D15" s="45">
        <v>0</v>
      </c>
      <c r="E15" s="20">
        <f t="shared" si="0"/>
        <v>205973.68</v>
      </c>
      <c r="F15" s="21">
        <f t="shared" si="1"/>
        <v>1.39559478721347E-3</v>
      </c>
      <c r="G15" s="22"/>
      <c r="H15" s="29"/>
      <c r="I15" s="29"/>
    </row>
    <row r="16" spans="1:9">
      <c r="A16" s="19" t="s">
        <v>20</v>
      </c>
      <c r="B16" s="44">
        <v>13130866.550000001</v>
      </c>
      <c r="C16" s="44">
        <v>5956908.7400000002</v>
      </c>
      <c r="D16" s="45">
        <v>201219.33</v>
      </c>
      <c r="E16" s="20">
        <f t="shared" si="0"/>
        <v>19288994.619999997</v>
      </c>
      <c r="F16" s="21">
        <f t="shared" si="1"/>
        <v>0.13069446709045868</v>
      </c>
      <c r="G16" s="22"/>
    </row>
    <row r="17" spans="1:7">
      <c r="A17" s="19" t="s">
        <v>21</v>
      </c>
      <c r="B17" s="44">
        <v>12715592.039999999</v>
      </c>
      <c r="C17" s="44">
        <v>9625460.2300000004</v>
      </c>
      <c r="D17" s="45">
        <v>41930.519999999997</v>
      </c>
      <c r="E17" s="20">
        <f t="shared" si="0"/>
        <v>22382982.789999999</v>
      </c>
      <c r="F17" s="21">
        <f t="shared" si="1"/>
        <v>0.15165808614000009</v>
      </c>
      <c r="G17" s="22"/>
    </row>
    <row r="18" spans="1:7">
      <c r="A18" s="19" t="s">
        <v>22</v>
      </c>
      <c r="B18" s="44">
        <v>10159927.02</v>
      </c>
      <c r="C18" s="44">
        <v>7543464.5499999998</v>
      </c>
      <c r="D18" s="45">
        <v>124632.12</v>
      </c>
      <c r="E18" s="20">
        <f t="shared" si="0"/>
        <v>17828023.690000001</v>
      </c>
      <c r="F18" s="21">
        <f t="shared" si="1"/>
        <v>0.12079551585465802</v>
      </c>
      <c r="G18" s="22"/>
    </row>
    <row r="19" spans="1:7">
      <c r="A19" s="19" t="s">
        <v>23</v>
      </c>
      <c r="B19" s="44">
        <v>0</v>
      </c>
      <c r="C19" s="44">
        <v>2948900.45</v>
      </c>
      <c r="D19" s="45">
        <v>0</v>
      </c>
      <c r="E19" s="20">
        <f t="shared" si="0"/>
        <v>2948900.45</v>
      </c>
      <c r="F19" s="21">
        <f t="shared" si="1"/>
        <v>1.998056303131282E-2</v>
      </c>
      <c r="G19" s="22"/>
    </row>
    <row r="20" spans="1:7" ht="13.5" thickBot="1">
      <c r="A20" s="19" t="s">
        <v>24</v>
      </c>
      <c r="B20" s="44">
        <v>0</v>
      </c>
      <c r="C20" s="46">
        <v>690944.31</v>
      </c>
      <c r="D20" s="45">
        <v>0</v>
      </c>
      <c r="E20" s="20">
        <f t="shared" si="0"/>
        <v>690944.31</v>
      </c>
      <c r="F20" s="21">
        <f t="shared" si="1"/>
        <v>4.6815606600358259E-3</v>
      </c>
      <c r="G20" s="22"/>
    </row>
    <row r="21" spans="1:7">
      <c r="A21" s="31"/>
      <c r="B21" s="62"/>
      <c r="C21" s="25"/>
      <c r="D21" s="59"/>
      <c r="E21" s="60"/>
      <c r="F21" s="61"/>
      <c r="G21" s="27"/>
    </row>
    <row r="22" spans="1:7" ht="13.5" thickBot="1">
      <c r="A22" s="32" t="s">
        <v>11</v>
      </c>
      <c r="B22" s="30">
        <v>114732768.48999999</v>
      </c>
      <c r="C22" s="30">
        <v>32321787.109999999</v>
      </c>
      <c r="D22" s="33">
        <v>533900.51</v>
      </c>
      <c r="E22" s="30">
        <f>SUM(B22:D22)</f>
        <v>147588456.10999998</v>
      </c>
      <c r="F22" s="34">
        <f>SUM(F10:F21)</f>
        <v>1</v>
      </c>
      <c r="G22" s="27"/>
    </row>
    <row r="23" spans="1:7" ht="24">
      <c r="A23" s="63" t="s">
        <v>25</v>
      </c>
      <c r="B23" s="36">
        <v>114732768.49000001</v>
      </c>
      <c r="C23" s="36">
        <v>32321787.110000003</v>
      </c>
      <c r="D23" s="36">
        <v>533900.51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5" priority="1" operator="notEqual">
      <formula>B22</formula>
    </cfRule>
    <cfRule type="cellIs" dxfId="1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6.42578125" style="325" bestFit="1" customWidth="1"/>
    <col min="2" max="2" width="15" style="325" bestFit="1" customWidth="1"/>
    <col min="3" max="3" width="16.140625" style="325" bestFit="1" customWidth="1"/>
    <col min="4" max="4" width="14" style="325" bestFit="1" customWidth="1"/>
    <col min="5" max="5" width="15" style="325" bestFit="1" customWidth="1"/>
    <col min="6" max="6" width="8.42578125" style="325" bestFit="1" customWidth="1"/>
    <col min="7" max="7" width="19.85546875" style="325" bestFit="1" customWidth="1"/>
    <col min="8" max="16384" width="12.42578125" style="325"/>
  </cols>
  <sheetData>
    <row r="1" spans="1:9">
      <c r="A1" s="323" t="s">
        <v>1343</v>
      </c>
      <c r="B1" s="323"/>
      <c r="C1" s="323"/>
      <c r="D1" s="323"/>
      <c r="E1" s="323"/>
      <c r="F1" s="324"/>
    </row>
    <row r="2" spans="1:9">
      <c r="A2" s="323" t="s">
        <v>0</v>
      </c>
      <c r="B2" s="323"/>
      <c r="C2" s="323"/>
      <c r="D2" s="323"/>
      <c r="E2" s="323"/>
      <c r="F2" s="324"/>
    </row>
    <row r="3" spans="1:9">
      <c r="A3" s="323" t="s">
        <v>1</v>
      </c>
      <c r="B3" s="323"/>
      <c r="C3" s="323"/>
      <c r="D3" s="323"/>
      <c r="E3" s="323"/>
      <c r="F3" s="324"/>
    </row>
    <row r="4" spans="1:9">
      <c r="A4" s="323" t="s">
        <v>1380</v>
      </c>
      <c r="B4" s="323"/>
      <c r="C4" s="323"/>
      <c r="D4" s="323"/>
      <c r="E4" s="323"/>
      <c r="F4" s="324"/>
    </row>
    <row r="5" spans="1:9">
      <c r="A5" s="326"/>
      <c r="B5" s="326"/>
      <c r="C5" s="326"/>
      <c r="D5" s="326"/>
      <c r="F5" s="3" t="s">
        <v>2</v>
      </c>
    </row>
    <row r="6" spans="1:9" ht="13.5" thickBot="1">
      <c r="A6" s="326"/>
      <c r="B6" s="326"/>
      <c r="C6" s="326"/>
      <c r="F6" s="325" t="s">
        <v>1381</v>
      </c>
    </row>
    <row r="7" spans="1:9">
      <c r="A7" s="352"/>
      <c r="B7" s="353" t="s">
        <v>3</v>
      </c>
      <c r="C7" s="353" t="s">
        <v>4</v>
      </c>
      <c r="D7" s="354" t="s">
        <v>5</v>
      </c>
      <c r="E7" s="353"/>
      <c r="F7" s="355" t="s">
        <v>6</v>
      </c>
    </row>
    <row r="8" spans="1:9" ht="13.5" thickBot="1">
      <c r="A8" s="327" t="s">
        <v>7</v>
      </c>
      <c r="B8" s="328" t="s">
        <v>8</v>
      </c>
      <c r="C8" s="328" t="s">
        <v>9</v>
      </c>
      <c r="D8" s="329" t="s">
        <v>10</v>
      </c>
      <c r="E8" s="328" t="s">
        <v>11</v>
      </c>
      <c r="F8" s="330" t="s">
        <v>12</v>
      </c>
    </row>
    <row r="9" spans="1:9">
      <c r="A9" s="356"/>
      <c r="B9" s="357"/>
      <c r="C9" s="358"/>
      <c r="D9" s="359"/>
      <c r="E9" s="358"/>
      <c r="F9" s="360"/>
      <c r="G9" s="331" t="s">
        <v>13</v>
      </c>
    </row>
    <row r="10" spans="1:9">
      <c r="A10" s="19" t="s">
        <v>14</v>
      </c>
      <c r="B10" s="361">
        <v>35602839.659999996</v>
      </c>
      <c r="C10" s="361">
        <v>2147602.5</v>
      </c>
      <c r="D10" s="362">
        <v>601556.36</v>
      </c>
      <c r="E10" s="332">
        <f>SUM(B10:D10)</f>
        <v>38351998.519999996</v>
      </c>
      <c r="F10" s="333">
        <f>E10/$E$22</f>
        <v>0.43427690943815245</v>
      </c>
      <c r="G10" s="334"/>
    </row>
    <row r="11" spans="1:9">
      <c r="A11" s="19" t="s">
        <v>15</v>
      </c>
      <c r="B11" s="361">
        <v>0</v>
      </c>
      <c r="C11" s="361">
        <v>0</v>
      </c>
      <c r="D11" s="362">
        <v>0</v>
      </c>
      <c r="E11" s="332">
        <f t="shared" ref="E11:E20" si="0">SUM(B11:D11)</f>
        <v>0</v>
      </c>
      <c r="F11" s="333">
        <f t="shared" ref="F11:F20" si="1">E11/$E$22</f>
        <v>0</v>
      </c>
      <c r="G11" s="334"/>
    </row>
    <row r="12" spans="1:9">
      <c r="A12" s="19" t="s">
        <v>16</v>
      </c>
      <c r="B12" s="361">
        <v>11253.95</v>
      </c>
      <c r="C12" s="361">
        <v>0</v>
      </c>
      <c r="D12" s="362">
        <v>0</v>
      </c>
      <c r="E12" s="332">
        <f t="shared" si="0"/>
        <v>11253.95</v>
      </c>
      <c r="F12" s="333">
        <f t="shared" si="1"/>
        <v>1.274335318516146E-4</v>
      </c>
      <c r="G12" s="334"/>
    </row>
    <row r="13" spans="1:9">
      <c r="A13" s="19" t="s">
        <v>17</v>
      </c>
      <c r="B13" s="363"/>
      <c r="C13" s="363"/>
      <c r="D13" s="364"/>
      <c r="E13" s="332">
        <f t="shared" si="0"/>
        <v>0</v>
      </c>
      <c r="F13" s="333">
        <f t="shared" si="1"/>
        <v>0</v>
      </c>
      <c r="G13" s="336"/>
    </row>
    <row r="14" spans="1:9">
      <c r="A14" s="28" t="s">
        <v>18</v>
      </c>
      <c r="B14" s="361">
        <v>4683382.76</v>
      </c>
      <c r="C14" s="361">
        <v>1618886.38</v>
      </c>
      <c r="D14" s="362">
        <v>1223206.51</v>
      </c>
      <c r="E14" s="332">
        <f t="shared" si="0"/>
        <v>7525475.6499999994</v>
      </c>
      <c r="F14" s="333">
        <f t="shared" si="1"/>
        <v>8.5214341714937872E-2</v>
      </c>
      <c r="G14" s="334"/>
      <c r="H14" s="337"/>
      <c r="I14" s="337"/>
    </row>
    <row r="15" spans="1:9">
      <c r="A15" s="28" t="s">
        <v>19</v>
      </c>
      <c r="B15" s="361">
        <v>381802.95</v>
      </c>
      <c r="C15" s="361">
        <v>632083.82999999996</v>
      </c>
      <c r="D15" s="362">
        <v>619.96</v>
      </c>
      <c r="E15" s="332">
        <f t="shared" si="0"/>
        <v>1014506.74</v>
      </c>
      <c r="F15" s="333">
        <f t="shared" si="1"/>
        <v>1.1487715599009032E-2</v>
      </c>
      <c r="G15" s="334"/>
      <c r="H15" s="337"/>
      <c r="I15" s="337"/>
    </row>
    <row r="16" spans="1:9">
      <c r="A16" s="19" t="s">
        <v>20</v>
      </c>
      <c r="B16" s="361">
        <v>6657879.1799999997</v>
      </c>
      <c r="C16" s="361">
        <v>1113764.48</v>
      </c>
      <c r="D16" s="362">
        <v>49434.15</v>
      </c>
      <c r="E16" s="332">
        <f t="shared" si="0"/>
        <v>7821077.8100000005</v>
      </c>
      <c r="F16" s="333">
        <f t="shared" si="1"/>
        <v>8.8561577776211126E-2</v>
      </c>
      <c r="G16" s="334"/>
    </row>
    <row r="17" spans="1:7">
      <c r="A17" s="19" t="s">
        <v>21</v>
      </c>
      <c r="B17" s="361">
        <v>11038461.25</v>
      </c>
      <c r="C17" s="361">
        <v>4045289.3</v>
      </c>
      <c r="D17" s="362">
        <v>296631.73</v>
      </c>
      <c r="E17" s="332">
        <f t="shared" si="0"/>
        <v>15380382.280000001</v>
      </c>
      <c r="F17" s="333">
        <f t="shared" si="1"/>
        <v>0.1741589784181011</v>
      </c>
      <c r="G17" s="334"/>
    </row>
    <row r="18" spans="1:7">
      <c r="A18" s="19" t="s">
        <v>22</v>
      </c>
      <c r="B18" s="361">
        <v>4966219.08</v>
      </c>
      <c r="C18" s="361">
        <v>5189349.04</v>
      </c>
      <c r="D18" s="362">
        <v>517949.06</v>
      </c>
      <c r="E18" s="332">
        <f t="shared" si="0"/>
        <v>10673517.180000002</v>
      </c>
      <c r="F18" s="333">
        <f t="shared" si="1"/>
        <v>0.12086103026282202</v>
      </c>
      <c r="G18" s="334"/>
    </row>
    <row r="19" spans="1:7">
      <c r="A19" s="19" t="s">
        <v>23</v>
      </c>
      <c r="B19" s="361">
        <v>79615.149999999994</v>
      </c>
      <c r="C19" s="361">
        <v>1103107.19</v>
      </c>
      <c r="D19" s="362">
        <v>0</v>
      </c>
      <c r="E19" s="332">
        <f t="shared" si="0"/>
        <v>1182722.3399999999</v>
      </c>
      <c r="F19" s="333">
        <f t="shared" si="1"/>
        <v>1.3392496411127306E-2</v>
      </c>
      <c r="G19" s="334"/>
    </row>
    <row r="20" spans="1:7" ht="13.5" thickBot="1">
      <c r="A20" s="19" t="s">
        <v>24</v>
      </c>
      <c r="B20" s="361">
        <v>2126748.91</v>
      </c>
      <c r="C20" s="365">
        <v>4224630</v>
      </c>
      <c r="D20" s="362">
        <v>0</v>
      </c>
      <c r="E20" s="332">
        <f t="shared" si="0"/>
        <v>6351378.9100000001</v>
      </c>
      <c r="F20" s="333">
        <f t="shared" si="1"/>
        <v>7.191951684778751E-2</v>
      </c>
      <c r="G20" s="334"/>
    </row>
    <row r="21" spans="1:7">
      <c r="A21" s="339"/>
      <c r="B21" s="357"/>
      <c r="C21" s="335"/>
      <c r="D21" s="359"/>
      <c r="E21" s="358"/>
      <c r="F21" s="360"/>
      <c r="G21" s="336"/>
    </row>
    <row r="22" spans="1:7" ht="13.5" thickBot="1">
      <c r="A22" s="340" t="s">
        <v>11</v>
      </c>
      <c r="B22" s="338">
        <v>65548202.890000001</v>
      </c>
      <c r="C22" s="338">
        <v>20074712.719999999</v>
      </c>
      <c r="D22" s="341">
        <v>2689397.77</v>
      </c>
      <c r="E22" s="338">
        <f>SUM(B22:D22)</f>
        <v>88312313.379999995</v>
      </c>
      <c r="F22" s="342">
        <f>SUM(F10:F21)</f>
        <v>1</v>
      </c>
      <c r="G22" s="336"/>
    </row>
    <row r="23" spans="1:7" ht="24">
      <c r="A23" s="366" t="s">
        <v>25</v>
      </c>
      <c r="B23" s="343">
        <v>65548202.889999993</v>
      </c>
      <c r="C23" s="343">
        <v>20074712.719999999</v>
      </c>
      <c r="D23" s="343">
        <v>2689397.77</v>
      </c>
      <c r="E23" s="344"/>
      <c r="F23" s="345"/>
    </row>
    <row r="24" spans="1:7" ht="12.75" customHeight="1">
      <c r="A24" s="346"/>
      <c r="B24" s="326"/>
      <c r="C24" s="326"/>
      <c r="D24" s="326"/>
      <c r="E24" s="326"/>
      <c r="F24" s="347"/>
    </row>
    <row r="25" spans="1:7">
      <c r="A25" s="348" t="s">
        <v>26</v>
      </c>
      <c r="B25" s="334"/>
      <c r="C25" s="334">
        <v>0</v>
      </c>
      <c r="D25" s="334"/>
      <c r="E25" s="334"/>
    </row>
    <row r="26" spans="1:7">
      <c r="B26" s="334"/>
      <c r="C26" s="334"/>
      <c r="D26" s="334"/>
      <c r="E26" s="334"/>
    </row>
    <row r="27" spans="1:7">
      <c r="B27" s="334"/>
      <c r="C27" s="334"/>
      <c r="D27" s="334"/>
      <c r="E27" s="334"/>
    </row>
    <row r="28" spans="1:7">
      <c r="B28" s="334"/>
      <c r="C28" s="334"/>
      <c r="D28" s="334"/>
      <c r="E28" s="334"/>
    </row>
    <row r="29" spans="1:7">
      <c r="B29" s="334"/>
      <c r="C29" s="334"/>
      <c r="D29" s="334"/>
      <c r="E29" s="334"/>
    </row>
    <row r="30" spans="1:7">
      <c r="B30" s="334"/>
      <c r="C30" s="334"/>
      <c r="D30" s="334"/>
      <c r="E30" s="334"/>
    </row>
    <row r="31" spans="1:7">
      <c r="B31" s="334"/>
      <c r="C31" s="334"/>
      <c r="D31" s="334"/>
      <c r="E31" s="334"/>
    </row>
    <row r="32" spans="1:7">
      <c r="B32" s="334"/>
      <c r="C32" s="334"/>
      <c r="D32" s="334"/>
      <c r="E32" s="334"/>
    </row>
    <row r="33" spans="2:5">
      <c r="B33" s="334"/>
      <c r="C33" s="334"/>
      <c r="D33" s="334"/>
      <c r="E33" s="334"/>
    </row>
    <row r="34" spans="2:5">
      <c r="B34" s="334"/>
      <c r="C34" s="334"/>
      <c r="D34" s="334"/>
      <c r="E34" s="334"/>
    </row>
    <row r="35" spans="2:5">
      <c r="B35" s="334"/>
      <c r="C35" s="334"/>
      <c r="D35" s="334"/>
      <c r="E35" s="334"/>
    </row>
    <row r="36" spans="2:5">
      <c r="B36" s="334"/>
      <c r="C36" s="334"/>
      <c r="D36" s="334"/>
      <c r="E36" s="334"/>
    </row>
  </sheetData>
  <sheetProtection formatColumns="0"/>
  <conditionalFormatting sqref="B23:D23">
    <cfRule type="cellIs" dxfId="13" priority="1" operator="notEqual">
      <formula>B22</formula>
    </cfRule>
    <cfRule type="cellIs" dxfId="1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1342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37056616</v>
      </c>
      <c r="C10" s="44">
        <v>1767246</v>
      </c>
      <c r="D10" s="45">
        <v>46381</v>
      </c>
      <c r="E10" s="20">
        <f>SUM(B10:D10)</f>
        <v>38870243</v>
      </c>
      <c r="F10" s="21">
        <f>E10/$E$22</f>
        <v>0.45398353756430421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f t="shared" ref="E11:E20" si="0">SUM(B11:D11)</f>
        <v>0</v>
      </c>
      <c r="F11" s="21">
        <f t="shared" ref="F11:F20" si="1">E11/$E$22</f>
        <v>0</v>
      </c>
      <c r="G11" s="22"/>
    </row>
    <row r="12" spans="1:9">
      <c r="A12" s="19" t="s">
        <v>16</v>
      </c>
      <c r="B12" s="44">
        <v>0</v>
      </c>
      <c r="C12" s="44">
        <v>0</v>
      </c>
      <c r="D12" s="45">
        <v>0</v>
      </c>
      <c r="E12" s="20">
        <f t="shared" si="0"/>
        <v>0</v>
      </c>
      <c r="F12" s="21">
        <f t="shared" si="1"/>
        <v>0</v>
      </c>
      <c r="G12" s="22"/>
    </row>
    <row r="13" spans="1:9">
      <c r="A13" s="19" t="s">
        <v>17</v>
      </c>
      <c r="B13" s="23"/>
      <c r="C13" s="23"/>
      <c r="D13" s="24"/>
      <c r="E13" s="20">
        <f t="shared" si="0"/>
        <v>0</v>
      </c>
      <c r="F13" s="21">
        <f t="shared" si="1"/>
        <v>0</v>
      </c>
      <c r="G13" s="27"/>
    </row>
    <row r="14" spans="1:9">
      <c r="A14" s="28" t="s">
        <v>18</v>
      </c>
      <c r="B14" s="44">
        <v>6653509</v>
      </c>
      <c r="C14" s="44">
        <v>1736435</v>
      </c>
      <c r="D14" s="45">
        <v>173254</v>
      </c>
      <c r="E14" s="20">
        <f t="shared" si="0"/>
        <v>8563198</v>
      </c>
      <c r="F14" s="21">
        <f t="shared" si="1"/>
        <v>0.10001354817626364</v>
      </c>
      <c r="G14" s="22"/>
      <c r="H14" s="29"/>
      <c r="I14" s="29"/>
    </row>
    <row r="15" spans="1:9">
      <c r="A15" s="28" t="s">
        <v>19</v>
      </c>
      <c r="B15" s="44">
        <v>506978</v>
      </c>
      <c r="C15" s="44">
        <v>221364</v>
      </c>
      <c r="D15" s="45">
        <v>2106</v>
      </c>
      <c r="E15" s="20">
        <f t="shared" si="0"/>
        <v>730448</v>
      </c>
      <c r="F15" s="21">
        <f t="shared" si="1"/>
        <v>8.5312398753661211E-3</v>
      </c>
      <c r="G15" s="22"/>
      <c r="H15" s="29"/>
      <c r="I15" s="29"/>
    </row>
    <row r="16" spans="1:9">
      <c r="A16" s="19" t="s">
        <v>20</v>
      </c>
      <c r="B16" s="44">
        <v>9823747</v>
      </c>
      <c r="C16" s="44">
        <v>1156602</v>
      </c>
      <c r="D16" s="45">
        <v>7692</v>
      </c>
      <c r="E16" s="20">
        <f t="shared" si="0"/>
        <v>10988041</v>
      </c>
      <c r="F16" s="21">
        <f t="shared" si="1"/>
        <v>0.12833441056907247</v>
      </c>
      <c r="G16" s="22"/>
    </row>
    <row r="17" spans="1:7">
      <c r="A17" s="19" t="s">
        <v>21</v>
      </c>
      <c r="B17" s="44">
        <v>11770834</v>
      </c>
      <c r="C17" s="44">
        <v>5544413</v>
      </c>
      <c r="D17" s="45">
        <v>16899</v>
      </c>
      <c r="E17" s="20">
        <f t="shared" si="0"/>
        <v>17332146</v>
      </c>
      <c r="F17" s="21">
        <f t="shared" si="1"/>
        <v>0.20243014571997928</v>
      </c>
      <c r="G17" s="22"/>
    </row>
    <row r="18" spans="1:7">
      <c r="A18" s="19" t="s">
        <v>22</v>
      </c>
      <c r="B18" s="44">
        <v>4784277</v>
      </c>
      <c r="C18" s="44">
        <v>4295312</v>
      </c>
      <c r="D18" s="45">
        <v>45551</v>
      </c>
      <c r="E18" s="20">
        <f t="shared" si="0"/>
        <v>9125140</v>
      </c>
      <c r="F18" s="21">
        <f t="shared" si="1"/>
        <v>0.10657672857793904</v>
      </c>
      <c r="G18" s="22"/>
    </row>
    <row r="19" spans="1:7">
      <c r="A19" s="19" t="s">
        <v>23</v>
      </c>
      <c r="B19" s="44">
        <v>11164</v>
      </c>
      <c r="C19" s="44">
        <v>0</v>
      </c>
      <c r="D19" s="45">
        <v>0</v>
      </c>
      <c r="E19" s="20">
        <f t="shared" si="0"/>
        <v>11164</v>
      </c>
      <c r="F19" s="21">
        <f t="shared" si="1"/>
        <v>1.3038951707525708E-4</v>
      </c>
      <c r="G19" s="22"/>
    </row>
    <row r="20" spans="1:7" ht="13.5" thickBot="1">
      <c r="A20" s="19" t="s">
        <v>24</v>
      </c>
      <c r="B20" s="44">
        <v>0</v>
      </c>
      <c r="C20" s="46">
        <v>0</v>
      </c>
      <c r="D20" s="45">
        <v>0</v>
      </c>
      <c r="E20" s="20">
        <f t="shared" si="0"/>
        <v>0</v>
      </c>
      <c r="F20" s="21">
        <f t="shared" si="1"/>
        <v>0</v>
      </c>
      <c r="G20" s="22"/>
    </row>
    <row r="21" spans="1:7">
      <c r="A21" s="31"/>
      <c r="B21" s="62"/>
      <c r="C21" s="25"/>
      <c r="D21" s="59"/>
      <c r="E21" s="60"/>
      <c r="F21" s="61"/>
      <c r="G21" s="27"/>
    </row>
    <row r="22" spans="1:7" ht="13.5" thickBot="1">
      <c r="A22" s="32" t="s">
        <v>11</v>
      </c>
      <c r="B22" s="30">
        <v>70607125</v>
      </c>
      <c r="C22" s="30">
        <v>14721372</v>
      </c>
      <c r="D22" s="33">
        <v>291883</v>
      </c>
      <c r="E22" s="30">
        <f>SUM(B22:D22)</f>
        <v>85620380</v>
      </c>
      <c r="F22" s="34">
        <f>SUM(F10:F21)</f>
        <v>1</v>
      </c>
      <c r="G22" s="27"/>
    </row>
    <row r="23" spans="1:7" ht="24">
      <c r="A23" s="63" t="s">
        <v>25</v>
      </c>
      <c r="B23" s="36">
        <v>70607125</v>
      </c>
      <c r="C23" s="36">
        <v>14721372</v>
      </c>
      <c r="D23" s="36">
        <v>291883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11" priority="1" operator="notEqual">
      <formula>B22</formula>
    </cfRule>
    <cfRule type="cellIs" dxfId="1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1341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8322403.71</v>
      </c>
      <c r="C10" s="44">
        <v>854404.76</v>
      </c>
      <c r="D10" s="45">
        <v>35762.550000000003</v>
      </c>
      <c r="E10" s="20">
        <f>SUM(B10:D10)</f>
        <v>9212571.0200000014</v>
      </c>
      <c r="F10" s="21">
        <f>E10/$E$22</f>
        <v>0.37352453770446808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f t="shared" ref="E11:E22" si="0">SUM(B11:D11)</f>
        <v>0</v>
      </c>
      <c r="F11" s="21">
        <f t="shared" ref="F11:F20" si="1">E11/$E$22</f>
        <v>0</v>
      </c>
      <c r="G11" s="22"/>
    </row>
    <row r="12" spans="1:9">
      <c r="A12" s="19" t="s">
        <v>16</v>
      </c>
      <c r="B12" s="44">
        <v>0</v>
      </c>
      <c r="C12" s="44">
        <v>0</v>
      </c>
      <c r="D12" s="45">
        <v>0</v>
      </c>
      <c r="E12" s="20">
        <f t="shared" si="0"/>
        <v>0</v>
      </c>
      <c r="F12" s="21">
        <f t="shared" si="1"/>
        <v>0</v>
      </c>
      <c r="G12" s="22"/>
    </row>
    <row r="13" spans="1:9">
      <c r="A13" s="19" t="s">
        <v>17</v>
      </c>
      <c r="B13" s="23"/>
      <c r="C13" s="23"/>
      <c r="D13" s="24"/>
      <c r="E13" s="20">
        <f t="shared" si="0"/>
        <v>0</v>
      </c>
      <c r="F13" s="21">
        <f t="shared" si="1"/>
        <v>0</v>
      </c>
      <c r="G13" s="27"/>
    </row>
    <row r="14" spans="1:9">
      <c r="A14" s="28" t="s">
        <v>18</v>
      </c>
      <c r="B14" s="44">
        <v>2244796.42</v>
      </c>
      <c r="C14" s="44">
        <v>241635.22</v>
      </c>
      <c r="D14" s="45">
        <v>0</v>
      </c>
      <c r="E14" s="20">
        <f t="shared" si="0"/>
        <v>2486431.64</v>
      </c>
      <c r="F14" s="21">
        <f t="shared" si="1"/>
        <v>0.10081259909405424</v>
      </c>
      <c r="G14" s="22"/>
      <c r="H14" s="29"/>
      <c r="I14" s="29"/>
    </row>
    <row r="15" spans="1:9">
      <c r="A15" s="28" t="s">
        <v>19</v>
      </c>
      <c r="B15" s="44">
        <v>216653.34</v>
      </c>
      <c r="C15" s="44">
        <v>89654.18</v>
      </c>
      <c r="D15" s="45">
        <v>0</v>
      </c>
      <c r="E15" s="20">
        <f t="shared" si="0"/>
        <v>306307.52</v>
      </c>
      <c r="F15" s="21">
        <f t="shared" si="1"/>
        <v>1.2419266516916588E-2</v>
      </c>
      <c r="G15" s="22"/>
      <c r="H15" s="29"/>
      <c r="I15" s="29"/>
    </row>
    <row r="16" spans="1:9">
      <c r="A16" s="19" t="s">
        <v>20</v>
      </c>
      <c r="B16" s="44">
        <v>2074433.44</v>
      </c>
      <c r="C16" s="44">
        <v>362725.25</v>
      </c>
      <c r="D16" s="45">
        <v>1549</v>
      </c>
      <c r="E16" s="20">
        <f t="shared" si="0"/>
        <v>2438707.69</v>
      </c>
      <c r="F16" s="21">
        <f t="shared" si="1"/>
        <v>9.8877627160325665E-2</v>
      </c>
      <c r="G16" s="22"/>
    </row>
    <row r="17" spans="1:7">
      <c r="A17" s="19" t="s">
        <v>21</v>
      </c>
      <c r="B17" s="44">
        <v>3481512.95</v>
      </c>
      <c r="C17" s="44">
        <v>1189546.42</v>
      </c>
      <c r="D17" s="45">
        <v>496092.08</v>
      </c>
      <c r="E17" s="20">
        <f t="shared" si="0"/>
        <v>5167151.45</v>
      </c>
      <c r="F17" s="21">
        <f t="shared" si="1"/>
        <v>0.20950262987608662</v>
      </c>
      <c r="G17" s="22"/>
    </row>
    <row r="18" spans="1:7">
      <c r="A18" s="19" t="s">
        <v>22</v>
      </c>
      <c r="B18" s="44">
        <v>1782159.78</v>
      </c>
      <c r="C18" s="44">
        <v>3219039.82</v>
      </c>
      <c r="D18" s="45">
        <v>5786.37</v>
      </c>
      <c r="E18" s="20">
        <f t="shared" si="0"/>
        <v>5006985.97</v>
      </c>
      <c r="F18" s="21">
        <f t="shared" si="1"/>
        <v>0.20300870578656416</v>
      </c>
      <c r="G18" s="22"/>
    </row>
    <row r="19" spans="1:7">
      <c r="A19" s="19" t="s">
        <v>23</v>
      </c>
      <c r="B19" s="44">
        <v>0</v>
      </c>
      <c r="C19" s="44">
        <v>45742.5</v>
      </c>
      <c r="D19" s="45">
        <v>0</v>
      </c>
      <c r="E19" s="20">
        <f t="shared" si="0"/>
        <v>45742.5</v>
      </c>
      <c r="F19" s="21">
        <f t="shared" si="1"/>
        <v>1.8546338615847793E-3</v>
      </c>
      <c r="G19" s="22"/>
    </row>
    <row r="20" spans="1:7" ht="13.5" thickBot="1">
      <c r="A20" s="19" t="s">
        <v>24</v>
      </c>
      <c r="B20" s="44"/>
      <c r="C20" s="46"/>
      <c r="D20" s="45">
        <v>0</v>
      </c>
      <c r="E20" s="20">
        <f t="shared" si="0"/>
        <v>0</v>
      </c>
      <c r="F20" s="21">
        <f t="shared" si="1"/>
        <v>0</v>
      </c>
      <c r="G20" s="22"/>
    </row>
    <row r="21" spans="1:7">
      <c r="A21" s="31"/>
      <c r="B21" s="62"/>
      <c r="C21" s="25"/>
      <c r="D21" s="59"/>
      <c r="E21" s="111">
        <f t="shared" si="0"/>
        <v>0</v>
      </c>
      <c r="F21" s="61"/>
      <c r="G21" s="27"/>
    </row>
    <row r="22" spans="1:7" ht="13.5" thickBot="1">
      <c r="A22" s="32" t="s">
        <v>11</v>
      </c>
      <c r="B22" s="30">
        <v>18121959.640000001</v>
      </c>
      <c r="C22" s="30">
        <v>6002748.1500000004</v>
      </c>
      <c r="D22" s="33">
        <v>539190</v>
      </c>
      <c r="E22" s="30">
        <f t="shared" si="0"/>
        <v>24663897.789999999</v>
      </c>
      <c r="F22" s="34">
        <f>SUM(F10:F21)</f>
        <v>1</v>
      </c>
      <c r="G22" s="27"/>
    </row>
    <row r="23" spans="1:7" ht="24">
      <c r="A23" s="63" t="s">
        <v>25</v>
      </c>
      <c r="B23" s="36">
        <v>18121959.640000001</v>
      </c>
      <c r="C23" s="36">
        <v>6002748.1499999985</v>
      </c>
      <c r="D23" s="36">
        <v>539190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9" priority="1" operator="notEqual">
      <formula>B22</formula>
    </cfRule>
    <cfRule type="cellIs" dxfId="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6.42578125" style="325" bestFit="1" customWidth="1"/>
    <col min="2" max="2" width="15" style="325" bestFit="1" customWidth="1"/>
    <col min="3" max="3" width="16.140625" style="325" bestFit="1" customWidth="1"/>
    <col min="4" max="4" width="14" style="325" bestFit="1" customWidth="1"/>
    <col min="5" max="5" width="15" style="325" bestFit="1" customWidth="1"/>
    <col min="6" max="6" width="8.42578125" style="325" bestFit="1" customWidth="1"/>
    <col min="7" max="7" width="19.85546875" style="325" bestFit="1" customWidth="1"/>
    <col min="8" max="16384" width="12.42578125" style="325"/>
  </cols>
  <sheetData>
    <row r="1" spans="1:9">
      <c r="A1" s="323" t="s">
        <v>1412</v>
      </c>
      <c r="B1" s="323"/>
      <c r="C1" s="323"/>
      <c r="D1" s="323"/>
      <c r="E1" s="323"/>
      <c r="F1" s="324"/>
    </row>
    <row r="2" spans="1:9">
      <c r="A2" s="323" t="s">
        <v>0</v>
      </c>
      <c r="B2" s="323"/>
      <c r="C2" s="323"/>
      <c r="D2" s="323"/>
      <c r="E2" s="323"/>
      <c r="F2" s="324"/>
    </row>
    <row r="3" spans="1:9">
      <c r="A3" s="323" t="s">
        <v>1</v>
      </c>
      <c r="B3" s="323"/>
      <c r="C3" s="323"/>
      <c r="D3" s="323"/>
      <c r="E3" s="323"/>
      <c r="F3" s="324"/>
    </row>
    <row r="4" spans="1:9">
      <c r="A4" s="323" t="s">
        <v>1380</v>
      </c>
      <c r="B4" s="323"/>
      <c r="C4" s="323"/>
      <c r="D4" s="323"/>
      <c r="E4" s="323"/>
      <c r="F4" s="324"/>
    </row>
    <row r="5" spans="1:9">
      <c r="A5" s="326"/>
      <c r="B5" s="326"/>
      <c r="C5" s="326"/>
      <c r="D5" s="326"/>
      <c r="F5" s="3" t="s">
        <v>2</v>
      </c>
    </row>
    <row r="6" spans="1:9" ht="13.5" thickBot="1">
      <c r="A6" s="326"/>
      <c r="B6" s="326"/>
      <c r="C6" s="326"/>
      <c r="F6" s="325" t="s">
        <v>1381</v>
      </c>
    </row>
    <row r="7" spans="1:9">
      <c r="A7" s="352"/>
      <c r="B7" s="353" t="s">
        <v>3</v>
      </c>
      <c r="C7" s="353" t="s">
        <v>4</v>
      </c>
      <c r="D7" s="354" t="s">
        <v>5</v>
      </c>
      <c r="E7" s="353"/>
      <c r="F7" s="355" t="s">
        <v>6</v>
      </c>
    </row>
    <row r="8" spans="1:9" ht="13.5" thickBot="1">
      <c r="A8" s="327" t="s">
        <v>7</v>
      </c>
      <c r="B8" s="328" t="s">
        <v>8</v>
      </c>
      <c r="C8" s="328" t="s">
        <v>9</v>
      </c>
      <c r="D8" s="329" t="s">
        <v>10</v>
      </c>
      <c r="E8" s="328" t="s">
        <v>11</v>
      </c>
      <c r="F8" s="330" t="s">
        <v>12</v>
      </c>
    </row>
    <row r="9" spans="1:9">
      <c r="A9" s="356"/>
      <c r="B9" s="357"/>
      <c r="C9" s="358"/>
      <c r="D9" s="359"/>
      <c r="E9" s="358"/>
      <c r="F9" s="360"/>
      <c r="G9" s="331" t="s">
        <v>13</v>
      </c>
    </row>
    <row r="10" spans="1:9">
      <c r="A10" s="19" t="s">
        <v>14</v>
      </c>
      <c r="B10" s="361">
        <v>26618200.649999999</v>
      </c>
      <c r="C10" s="361">
        <v>9413044.8100000005</v>
      </c>
      <c r="D10" s="362">
        <v>0</v>
      </c>
      <c r="E10" s="332">
        <f t="array" ref="E10">SUM(ROUND(B10:D10,2))</f>
        <v>36031245.460000001</v>
      </c>
      <c r="F10" s="333">
        <f>E10/$E$22</f>
        <v>0.52605056835133257</v>
      </c>
      <c r="G10" s="334"/>
    </row>
    <row r="11" spans="1:9">
      <c r="A11" s="19" t="s">
        <v>15</v>
      </c>
      <c r="B11" s="361">
        <v>0</v>
      </c>
      <c r="C11" s="361">
        <v>0</v>
      </c>
      <c r="D11" s="362">
        <v>0</v>
      </c>
      <c r="E11" s="332">
        <f t="array" ref="E11">SUM(ROUND(B11:D11,2))</f>
        <v>0</v>
      </c>
      <c r="F11" s="333">
        <f t="shared" ref="F11:F20" si="0">E11/$E$22</f>
        <v>0</v>
      </c>
      <c r="G11" s="334"/>
    </row>
    <row r="12" spans="1:9">
      <c r="A12" s="19" t="s">
        <v>16</v>
      </c>
      <c r="B12" s="361">
        <v>0</v>
      </c>
      <c r="C12" s="361">
        <v>0</v>
      </c>
      <c r="D12" s="362">
        <v>0</v>
      </c>
      <c r="E12" s="332">
        <f t="array" ref="E12">SUM(ROUND(B12:D12,2))</f>
        <v>0</v>
      </c>
      <c r="F12" s="333">
        <f t="shared" si="0"/>
        <v>0</v>
      </c>
      <c r="G12" s="334"/>
    </row>
    <row r="13" spans="1:9">
      <c r="A13" s="19" t="s">
        <v>17</v>
      </c>
      <c r="B13" s="363"/>
      <c r="C13" s="363"/>
      <c r="D13" s="364"/>
      <c r="E13" s="332">
        <f t="array" ref="E13">SUM(ROUND(B13:D13,2))</f>
        <v>0</v>
      </c>
      <c r="F13" s="333">
        <f t="shared" si="0"/>
        <v>0</v>
      </c>
      <c r="G13" s="336"/>
    </row>
    <row r="14" spans="1:9">
      <c r="A14" s="28" t="s">
        <v>18</v>
      </c>
      <c r="B14" s="361">
        <v>2475197.2599999998</v>
      </c>
      <c r="C14" s="361">
        <v>854510.39</v>
      </c>
      <c r="D14" s="362">
        <v>13767</v>
      </c>
      <c r="E14" s="332">
        <f t="array" ref="E14">SUM(ROUND(B14:D14,2))</f>
        <v>3343474.65</v>
      </c>
      <c r="F14" s="333">
        <f t="shared" si="0"/>
        <v>4.8814208819213341E-2</v>
      </c>
      <c r="G14" s="334"/>
      <c r="H14" s="337"/>
      <c r="I14" s="337"/>
    </row>
    <row r="15" spans="1:9">
      <c r="A15" s="28" t="s">
        <v>19</v>
      </c>
      <c r="B15" s="361">
        <v>0</v>
      </c>
      <c r="C15" s="361">
        <v>0</v>
      </c>
      <c r="D15" s="362">
        <v>0</v>
      </c>
      <c r="E15" s="332">
        <f t="array" ref="E15">SUM(ROUND(B15:D15,2))</f>
        <v>0</v>
      </c>
      <c r="F15" s="333">
        <f t="shared" si="0"/>
        <v>0</v>
      </c>
      <c r="G15" s="334"/>
      <c r="H15" s="337"/>
      <c r="I15" s="337"/>
    </row>
    <row r="16" spans="1:9">
      <c r="A16" s="19" t="s">
        <v>20</v>
      </c>
      <c r="B16" s="361">
        <v>6535113.3700000001</v>
      </c>
      <c r="C16" s="361">
        <v>642735.77</v>
      </c>
      <c r="D16" s="362">
        <v>5849.36</v>
      </c>
      <c r="E16" s="332">
        <f t="array" ref="E16">SUM(ROUND(B16:D16,2))</f>
        <v>7183698.5000000009</v>
      </c>
      <c r="F16" s="333">
        <f t="shared" si="0"/>
        <v>0.10488087854151061</v>
      </c>
      <c r="G16" s="334"/>
    </row>
    <row r="17" spans="1:7">
      <c r="A17" s="19" t="s">
        <v>21</v>
      </c>
      <c r="B17" s="361">
        <v>8108561.0899999999</v>
      </c>
      <c r="C17" s="361">
        <v>5880026.9000000004</v>
      </c>
      <c r="D17" s="362">
        <v>0</v>
      </c>
      <c r="E17" s="332">
        <f t="array" ref="E17">SUM(ROUND(B17:D17,2))</f>
        <v>13988587.99</v>
      </c>
      <c r="F17" s="333">
        <f t="shared" si="0"/>
        <v>0.20423120457330216</v>
      </c>
      <c r="G17" s="334"/>
    </row>
    <row r="18" spans="1:7">
      <c r="A18" s="19" t="s">
        <v>22</v>
      </c>
      <c r="B18" s="361">
        <v>4753654.05</v>
      </c>
      <c r="C18" s="361">
        <v>3189568.97</v>
      </c>
      <c r="D18" s="362">
        <v>0</v>
      </c>
      <c r="E18" s="332">
        <f t="array" ref="E18">SUM(ROUND(B18:D18,2))</f>
        <v>7943223.0199999996</v>
      </c>
      <c r="F18" s="333">
        <f t="shared" si="0"/>
        <v>0.11596981816382619</v>
      </c>
      <c r="G18" s="334"/>
    </row>
    <row r="19" spans="1:7">
      <c r="A19" s="19" t="s">
        <v>23</v>
      </c>
      <c r="B19" s="361">
        <v>3652.2</v>
      </c>
      <c r="C19" s="361">
        <v>0</v>
      </c>
      <c r="D19" s="362">
        <v>0</v>
      </c>
      <c r="E19" s="332">
        <f t="array" ref="E19">SUM(ROUND(B19:D19,2))</f>
        <v>3652.2</v>
      </c>
      <c r="F19" s="333">
        <f t="shared" si="0"/>
        <v>5.3321550815266675E-5</v>
      </c>
      <c r="G19" s="334"/>
    </row>
    <row r="20" spans="1:7" ht="13.5" thickBot="1">
      <c r="A20" s="19" t="s">
        <v>24</v>
      </c>
      <c r="B20" s="361">
        <v>0</v>
      </c>
      <c r="C20" s="365">
        <v>0</v>
      </c>
      <c r="D20" s="362">
        <v>0</v>
      </c>
      <c r="E20" s="332">
        <f t="array" ref="E20">SUM(ROUND(B20:D20,2))</f>
        <v>0</v>
      </c>
      <c r="F20" s="333">
        <f t="shared" si="0"/>
        <v>0</v>
      </c>
      <c r="G20" s="334"/>
    </row>
    <row r="21" spans="1:7">
      <c r="A21" s="339"/>
      <c r="B21" s="357"/>
      <c r="C21" s="335"/>
      <c r="D21" s="359"/>
      <c r="E21" s="367">
        <f t="array" ref="E21">SUM(ROUND(B21:D21,2))</f>
        <v>0</v>
      </c>
      <c r="F21" s="360"/>
      <c r="G21" s="336"/>
    </row>
    <row r="22" spans="1:7" ht="13.5" thickBot="1">
      <c r="A22" s="340" t="s">
        <v>11</v>
      </c>
      <c r="B22" s="338">
        <v>48494378.61999999</v>
      </c>
      <c r="C22" s="338">
        <v>19979886.84</v>
      </c>
      <c r="D22" s="341">
        <v>19616.36</v>
      </c>
      <c r="E22" s="338">
        <f t="array" ref="E22">SUM(ROUND(B22:D22,2))</f>
        <v>68493881.819999993</v>
      </c>
      <c r="F22" s="342">
        <f>SUM(F10:F21)</f>
        <v>1.0000000000000002</v>
      </c>
      <c r="G22" s="336"/>
    </row>
    <row r="23" spans="1:7" ht="24">
      <c r="A23" s="366" t="s">
        <v>25</v>
      </c>
      <c r="B23" s="343">
        <v>48494378.620000012</v>
      </c>
      <c r="C23" s="343">
        <v>19979886.839999996</v>
      </c>
      <c r="D23" s="343">
        <v>19616.36</v>
      </c>
      <c r="E23" s="344"/>
      <c r="F23" s="345"/>
    </row>
    <row r="24" spans="1:7" ht="12.75" customHeight="1">
      <c r="A24" s="346"/>
      <c r="B24" s="326"/>
      <c r="C24" s="326"/>
      <c r="D24" s="326"/>
      <c r="E24" s="326"/>
      <c r="F24" s="347"/>
    </row>
    <row r="25" spans="1:7">
      <c r="A25" s="348" t="s">
        <v>26</v>
      </c>
      <c r="B25" s="334"/>
      <c r="C25" s="334"/>
      <c r="D25" s="334"/>
      <c r="E25" s="334"/>
    </row>
    <row r="26" spans="1:7">
      <c r="B26" s="334"/>
      <c r="C26" s="334"/>
      <c r="D26" s="334"/>
      <c r="E26" s="334"/>
    </row>
    <row r="27" spans="1:7">
      <c r="B27" s="334"/>
      <c r="C27" s="334"/>
      <c r="D27" s="334"/>
      <c r="E27" s="334"/>
    </row>
    <row r="28" spans="1:7">
      <c r="B28" s="334"/>
      <c r="C28" s="334"/>
      <c r="D28" s="334"/>
      <c r="E28" s="334"/>
    </row>
    <row r="29" spans="1:7">
      <c r="B29" s="334"/>
      <c r="C29" s="334"/>
      <c r="D29" s="334"/>
      <c r="E29" s="334"/>
    </row>
    <row r="30" spans="1:7">
      <c r="B30" s="334"/>
      <c r="C30" s="334"/>
      <c r="D30" s="334"/>
      <c r="E30" s="334"/>
    </row>
    <row r="31" spans="1:7">
      <c r="B31" s="334"/>
      <c r="C31" s="334"/>
      <c r="D31" s="334"/>
      <c r="E31" s="334"/>
    </row>
    <row r="32" spans="1:7">
      <c r="B32" s="334"/>
      <c r="C32" s="334"/>
      <c r="D32" s="334"/>
      <c r="E32" s="334"/>
    </row>
    <row r="33" spans="2:5">
      <c r="B33" s="334"/>
      <c r="C33" s="334"/>
      <c r="D33" s="334"/>
      <c r="E33" s="334"/>
    </row>
    <row r="34" spans="2:5">
      <c r="B34" s="334"/>
      <c r="C34" s="334"/>
      <c r="D34" s="334"/>
      <c r="E34" s="334"/>
    </row>
    <row r="35" spans="2:5">
      <c r="B35" s="334"/>
      <c r="C35" s="334"/>
      <c r="D35" s="334"/>
      <c r="E35" s="334"/>
    </row>
    <row r="36" spans="2:5">
      <c r="B36" s="334"/>
      <c r="C36" s="334"/>
      <c r="D36" s="334"/>
      <c r="E36" s="334"/>
    </row>
  </sheetData>
  <sheetProtection formatColumns="0"/>
  <conditionalFormatting sqref="B23:D23">
    <cfRule type="cellIs" dxfId="7" priority="1" operator="notEqual">
      <formula>B22</formula>
    </cfRule>
    <cfRule type="cellIs" dxfId="6" priority="2" operator="equal">
      <formula>B22</formula>
    </cfRule>
  </conditionalFormatting>
  <printOptions horizontalCentered="1"/>
  <pageMargins left="0.7" right="0.7" top="0.75" bottom="0.75" header="0.5" footer="0.5"/>
  <pageSetup scale="94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6.42578125" style="325" bestFit="1" customWidth="1"/>
    <col min="2" max="2" width="16" style="325" customWidth="1"/>
    <col min="3" max="3" width="16.140625" style="325" bestFit="1" customWidth="1"/>
    <col min="4" max="4" width="14" style="325" bestFit="1" customWidth="1"/>
    <col min="5" max="5" width="16" style="325" customWidth="1"/>
    <col min="6" max="6" width="8.42578125" style="325" bestFit="1" customWidth="1"/>
    <col min="7" max="7" width="19.85546875" style="325" bestFit="1" customWidth="1"/>
    <col min="8" max="16384" width="12.42578125" style="325"/>
  </cols>
  <sheetData>
    <row r="1" spans="1:9">
      <c r="A1" s="323" t="s">
        <v>1340</v>
      </c>
      <c r="B1" s="323"/>
      <c r="C1" s="323"/>
      <c r="D1" s="323"/>
      <c r="E1" s="323"/>
      <c r="F1" s="324"/>
    </row>
    <row r="2" spans="1:9">
      <c r="A2" s="323" t="s">
        <v>0</v>
      </c>
      <c r="B2" s="323"/>
      <c r="C2" s="323"/>
      <c r="D2" s="323"/>
      <c r="E2" s="323"/>
      <c r="F2" s="324"/>
    </row>
    <row r="3" spans="1:9">
      <c r="A3" s="323" t="s">
        <v>1</v>
      </c>
      <c r="B3" s="323"/>
      <c r="C3" s="323"/>
      <c r="D3" s="323"/>
      <c r="E3" s="323"/>
      <c r="F3" s="324"/>
    </row>
    <row r="4" spans="1:9">
      <c r="A4" s="323" t="s">
        <v>1380</v>
      </c>
      <c r="B4" s="323"/>
      <c r="C4" s="323"/>
      <c r="D4" s="323"/>
      <c r="E4" s="323"/>
      <c r="F4" s="324"/>
    </row>
    <row r="5" spans="1:9">
      <c r="A5" s="326"/>
      <c r="B5" s="326"/>
      <c r="C5" s="326"/>
      <c r="D5" s="326"/>
      <c r="F5" s="3" t="s">
        <v>2</v>
      </c>
    </row>
    <row r="6" spans="1:9" ht="13.5" thickBot="1">
      <c r="A6" s="326"/>
      <c r="B6" s="326"/>
      <c r="C6" s="326"/>
      <c r="F6" s="325" t="s">
        <v>1381</v>
      </c>
    </row>
    <row r="7" spans="1:9">
      <c r="A7" s="352"/>
      <c r="B7" s="353" t="s">
        <v>3</v>
      </c>
      <c r="C7" s="353" t="s">
        <v>4</v>
      </c>
      <c r="D7" s="354" t="s">
        <v>5</v>
      </c>
      <c r="E7" s="353"/>
      <c r="F7" s="355" t="s">
        <v>6</v>
      </c>
    </row>
    <row r="8" spans="1:9" ht="13.5" thickBot="1">
      <c r="A8" s="327" t="s">
        <v>7</v>
      </c>
      <c r="B8" s="328" t="s">
        <v>8</v>
      </c>
      <c r="C8" s="328" t="s">
        <v>9</v>
      </c>
      <c r="D8" s="329" t="s">
        <v>10</v>
      </c>
      <c r="E8" s="328" t="s">
        <v>11</v>
      </c>
      <c r="F8" s="330" t="s">
        <v>12</v>
      </c>
    </row>
    <row r="9" spans="1:9">
      <c r="A9" s="356"/>
      <c r="B9" s="357"/>
      <c r="C9" s="358"/>
      <c r="D9" s="359"/>
      <c r="E9" s="358"/>
      <c r="F9" s="360"/>
      <c r="G9" s="331" t="s">
        <v>13</v>
      </c>
    </row>
    <row r="10" spans="1:9">
      <c r="A10" s="19" t="s">
        <v>14</v>
      </c>
      <c r="B10" s="361">
        <v>90631968.049999997</v>
      </c>
      <c r="C10" s="361">
        <v>3526577.28</v>
      </c>
      <c r="D10" s="362">
        <v>1514146.9</v>
      </c>
      <c r="E10" s="332">
        <f>SUM(B10:D10)</f>
        <v>95672692.230000004</v>
      </c>
      <c r="F10" s="333">
        <f>E10/$E$22</f>
        <v>0.45581937975524567</v>
      </c>
      <c r="G10" s="334"/>
    </row>
    <row r="11" spans="1:9">
      <c r="A11" s="19" t="s">
        <v>15</v>
      </c>
      <c r="B11" s="361">
        <v>0</v>
      </c>
      <c r="C11" s="361">
        <v>0</v>
      </c>
      <c r="D11" s="362">
        <v>0</v>
      </c>
      <c r="E11" s="332">
        <f t="shared" ref="E11:E22" si="0">SUM(B11:D11)</f>
        <v>0</v>
      </c>
      <c r="F11" s="333">
        <f t="shared" ref="F11:F20" si="1">E11/$E$22</f>
        <v>0</v>
      </c>
      <c r="G11" s="334"/>
    </row>
    <row r="12" spans="1:9">
      <c r="A12" s="19" t="s">
        <v>16</v>
      </c>
      <c r="B12" s="361">
        <v>84185.01</v>
      </c>
      <c r="C12" s="361">
        <v>0</v>
      </c>
      <c r="D12" s="362">
        <v>1352.1</v>
      </c>
      <c r="E12" s="332">
        <f t="shared" si="0"/>
        <v>85537.11</v>
      </c>
      <c r="F12" s="333">
        <f t="shared" si="1"/>
        <v>4.0752979264474304E-4</v>
      </c>
      <c r="G12" s="334"/>
    </row>
    <row r="13" spans="1:9">
      <c r="A13" s="19" t="s">
        <v>17</v>
      </c>
      <c r="B13" s="363"/>
      <c r="C13" s="363"/>
      <c r="D13" s="364"/>
      <c r="E13" s="332">
        <f t="shared" si="0"/>
        <v>0</v>
      </c>
      <c r="F13" s="333">
        <f t="shared" si="1"/>
        <v>0</v>
      </c>
      <c r="G13" s="336"/>
    </row>
    <row r="14" spans="1:9">
      <c r="A14" s="28" t="s">
        <v>18</v>
      </c>
      <c r="B14" s="361">
        <v>17870510.140000001</v>
      </c>
      <c r="C14" s="361">
        <v>1019484.04</v>
      </c>
      <c r="D14" s="362">
        <v>288064.31</v>
      </c>
      <c r="E14" s="332">
        <f t="shared" si="0"/>
        <v>19178058.489999998</v>
      </c>
      <c r="F14" s="333">
        <f t="shared" si="1"/>
        <v>9.1371221213324291E-2</v>
      </c>
      <c r="G14" s="334"/>
      <c r="H14" s="337"/>
      <c r="I14" s="337"/>
    </row>
    <row r="15" spans="1:9">
      <c r="A15" s="28" t="s">
        <v>19</v>
      </c>
      <c r="B15" s="361">
        <v>876647.91</v>
      </c>
      <c r="C15" s="361">
        <v>434118.77</v>
      </c>
      <c r="D15" s="362">
        <v>0</v>
      </c>
      <c r="E15" s="332">
        <f t="shared" si="0"/>
        <v>1310766.6800000002</v>
      </c>
      <c r="F15" s="333">
        <f t="shared" si="1"/>
        <v>6.2449675153396968E-3</v>
      </c>
      <c r="G15" s="334"/>
      <c r="H15" s="337"/>
      <c r="I15" s="337"/>
    </row>
    <row r="16" spans="1:9">
      <c r="A16" s="19" t="s">
        <v>20</v>
      </c>
      <c r="B16" s="361">
        <v>25469938.649999999</v>
      </c>
      <c r="C16" s="361">
        <v>1022588.36</v>
      </c>
      <c r="D16" s="362">
        <v>172784.54</v>
      </c>
      <c r="E16" s="332">
        <f t="shared" si="0"/>
        <v>26665311.549999997</v>
      </c>
      <c r="F16" s="333">
        <f t="shared" si="1"/>
        <v>0.12704320834289318</v>
      </c>
      <c r="G16" s="334"/>
    </row>
    <row r="17" spans="1:7">
      <c r="A17" s="19" t="s">
        <v>21</v>
      </c>
      <c r="B17" s="361">
        <v>28794692.559999999</v>
      </c>
      <c r="C17" s="361">
        <v>14681520.52</v>
      </c>
      <c r="D17" s="362">
        <v>1672568.34</v>
      </c>
      <c r="E17" s="332">
        <f t="shared" si="0"/>
        <v>45148781.420000002</v>
      </c>
      <c r="F17" s="333">
        <f t="shared" si="1"/>
        <v>0.21510515763573762</v>
      </c>
      <c r="G17" s="334"/>
    </row>
    <row r="18" spans="1:7">
      <c r="A18" s="19" t="s">
        <v>22</v>
      </c>
      <c r="B18" s="361">
        <v>12783697.359999999</v>
      </c>
      <c r="C18" s="361">
        <v>8118735.3200000003</v>
      </c>
      <c r="D18" s="362">
        <v>924953.62</v>
      </c>
      <c r="E18" s="332">
        <f t="shared" si="0"/>
        <v>21827386.300000001</v>
      </c>
      <c r="F18" s="333">
        <f t="shared" si="1"/>
        <v>0.10399357907714799</v>
      </c>
      <c r="G18" s="334"/>
    </row>
    <row r="19" spans="1:7">
      <c r="A19" s="19" t="s">
        <v>23</v>
      </c>
      <c r="B19" s="361">
        <v>0</v>
      </c>
      <c r="C19" s="361">
        <v>2370.38</v>
      </c>
      <c r="D19" s="362">
        <v>0</v>
      </c>
      <c r="E19" s="332">
        <f t="shared" si="0"/>
        <v>2370.38</v>
      </c>
      <c r="F19" s="333">
        <f t="shared" si="1"/>
        <v>1.1293349399918305E-5</v>
      </c>
      <c r="G19" s="334"/>
    </row>
    <row r="20" spans="1:7" ht="13.5" thickBot="1">
      <c r="A20" s="19" t="s">
        <v>24</v>
      </c>
      <c r="B20" s="361">
        <v>0</v>
      </c>
      <c r="C20" s="365">
        <v>768.9</v>
      </c>
      <c r="D20" s="362">
        <v>0</v>
      </c>
      <c r="E20" s="332">
        <f t="shared" si="0"/>
        <v>768.9</v>
      </c>
      <c r="F20" s="333">
        <f t="shared" si="1"/>
        <v>3.6633182669433526E-6</v>
      </c>
      <c r="G20" s="334"/>
    </row>
    <row r="21" spans="1:7">
      <c r="A21" s="339"/>
      <c r="B21" s="357"/>
      <c r="C21" s="335"/>
      <c r="D21" s="359"/>
      <c r="E21" s="367">
        <f>SUM(B21:D21)</f>
        <v>0</v>
      </c>
      <c r="F21" s="360"/>
      <c r="G21" s="336"/>
    </row>
    <row r="22" spans="1:7" ht="13.5" thickBot="1">
      <c r="A22" s="340" t="s">
        <v>11</v>
      </c>
      <c r="B22" s="338">
        <v>176511639.68000001</v>
      </c>
      <c r="C22" s="338">
        <v>28806163.569999997</v>
      </c>
      <c r="D22" s="341">
        <v>4573869.8100000005</v>
      </c>
      <c r="E22" s="338">
        <f t="shared" si="0"/>
        <v>209891673.06</v>
      </c>
      <c r="F22" s="342">
        <f>SUM(F10:F21)</f>
        <v>1</v>
      </c>
      <c r="G22" s="336"/>
    </row>
    <row r="23" spans="1:7" ht="12.75" customHeight="1">
      <c r="A23" s="366" t="s">
        <v>25</v>
      </c>
      <c r="B23" s="343">
        <v>176511639.67999995</v>
      </c>
      <c r="C23" s="343">
        <v>28806163.570000008</v>
      </c>
      <c r="D23" s="343">
        <v>4573869.8100000005</v>
      </c>
      <c r="E23" s="344"/>
      <c r="F23" s="345"/>
    </row>
    <row r="24" spans="1:7" ht="12.75" customHeight="1">
      <c r="A24" s="346"/>
      <c r="B24" s="326"/>
      <c r="C24" s="326"/>
      <c r="D24" s="326"/>
      <c r="E24" s="326"/>
      <c r="F24" s="347"/>
    </row>
    <row r="25" spans="1:7">
      <c r="A25" s="348" t="s">
        <v>26</v>
      </c>
      <c r="B25" s="334"/>
      <c r="C25" s="334"/>
      <c r="D25" s="334"/>
      <c r="E25" s="334"/>
    </row>
    <row r="26" spans="1:7">
      <c r="B26" s="334"/>
      <c r="C26" s="334"/>
      <c r="D26" s="334"/>
      <c r="E26" s="334"/>
    </row>
    <row r="27" spans="1:7">
      <c r="B27" s="334"/>
      <c r="C27" s="334"/>
      <c r="D27" s="334"/>
      <c r="E27" s="334"/>
    </row>
    <row r="28" spans="1:7">
      <c r="B28" s="334"/>
      <c r="C28" s="334"/>
      <c r="D28" s="334"/>
      <c r="E28" s="334"/>
    </row>
    <row r="29" spans="1:7">
      <c r="B29" s="334"/>
      <c r="C29" s="334"/>
      <c r="D29" s="334"/>
      <c r="E29" s="334"/>
    </row>
    <row r="30" spans="1:7">
      <c r="B30" s="334"/>
      <c r="C30" s="334"/>
      <c r="D30" s="334"/>
      <c r="E30" s="334"/>
    </row>
    <row r="31" spans="1:7">
      <c r="B31" s="334"/>
      <c r="C31" s="334"/>
      <c r="D31" s="334"/>
      <c r="E31" s="334"/>
    </row>
    <row r="32" spans="1:7">
      <c r="B32" s="334"/>
      <c r="C32" s="334"/>
      <c r="D32" s="334"/>
      <c r="E32" s="334"/>
    </row>
    <row r="33" spans="2:5">
      <c r="B33" s="334"/>
      <c r="C33" s="334"/>
      <c r="D33" s="334"/>
      <c r="E33" s="334"/>
    </row>
    <row r="34" spans="2:5">
      <c r="B34" s="334"/>
      <c r="C34" s="334"/>
      <c r="D34" s="334"/>
      <c r="E34" s="334"/>
    </row>
    <row r="35" spans="2:5">
      <c r="B35" s="334"/>
      <c r="C35" s="334"/>
      <c r="D35" s="334"/>
      <c r="E35" s="334"/>
    </row>
    <row r="36" spans="2:5">
      <c r="B36" s="334"/>
      <c r="C36" s="334"/>
      <c r="D36" s="334"/>
      <c r="E36" s="334"/>
    </row>
  </sheetData>
  <sheetProtection formatColumns="0"/>
  <conditionalFormatting sqref="B23:D23">
    <cfRule type="cellIs" dxfId="5" priority="1" operator="notEqual">
      <formula>B22</formula>
    </cfRule>
    <cfRule type="cellIs" dxfId="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13.28515625" style="1" customWidth="1"/>
    <col min="7" max="7" width="22.85546875" style="1" customWidth="1"/>
    <col min="8" max="16384" width="12.42578125" style="1"/>
  </cols>
  <sheetData>
    <row r="1" spans="1:9">
      <c r="A1" s="323" t="s">
        <v>1365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1379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72897543</v>
      </c>
      <c r="C10" s="44">
        <v>6245288</v>
      </c>
      <c r="D10" s="45">
        <v>180828</v>
      </c>
      <c r="E10" s="20">
        <f>SUM(B10:D10)</f>
        <v>79323659</v>
      </c>
      <c r="F10" s="21">
        <f>E10/$E$22</f>
        <v>0.42003413091163089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v>0</v>
      </c>
      <c r="F11" s="21">
        <f t="shared" ref="F11:F20" si="0">E11/$E$22</f>
        <v>0</v>
      </c>
      <c r="G11" s="22"/>
    </row>
    <row r="12" spans="1:9">
      <c r="A12" s="19" t="s">
        <v>16</v>
      </c>
      <c r="B12" s="44">
        <v>1263006</v>
      </c>
      <c r="C12" s="44">
        <v>320200</v>
      </c>
      <c r="D12" s="45">
        <v>31264</v>
      </c>
      <c r="E12" s="20">
        <f>SUM(B12:D12)</f>
        <v>1614470</v>
      </c>
      <c r="F12" s="21">
        <f t="shared" si="0"/>
        <v>8.5489312001215262E-3</v>
      </c>
      <c r="G12" s="22"/>
    </row>
    <row r="13" spans="1:9">
      <c r="A13" s="19" t="s">
        <v>17</v>
      </c>
      <c r="B13" s="23"/>
      <c r="C13" s="23"/>
      <c r="D13" s="24"/>
      <c r="E13" s="25"/>
      <c r="F13" s="21">
        <f t="shared" si="0"/>
        <v>0</v>
      </c>
      <c r="G13" s="27"/>
    </row>
    <row r="14" spans="1:9">
      <c r="A14" s="28" t="s">
        <v>18</v>
      </c>
      <c r="B14" s="44">
        <f>15194362+4359</f>
        <v>15198721</v>
      </c>
      <c r="C14" s="44">
        <f>9905794+65-2</f>
        <v>9905857</v>
      </c>
      <c r="D14" s="45">
        <v>304042</v>
      </c>
      <c r="E14" s="20">
        <f>SUM(B14:D14)</f>
        <v>25408620</v>
      </c>
      <c r="F14" s="21">
        <f t="shared" si="0"/>
        <v>0.13454356183145666</v>
      </c>
      <c r="G14" s="22"/>
      <c r="H14" s="29"/>
      <c r="I14" s="29"/>
    </row>
    <row r="15" spans="1:9">
      <c r="A15" s="28" t="s">
        <v>19</v>
      </c>
      <c r="B15" s="44">
        <v>0</v>
      </c>
      <c r="C15" s="44">
        <v>0</v>
      </c>
      <c r="D15" s="45">
        <v>0</v>
      </c>
      <c r="E15" s="20">
        <v>0</v>
      </c>
      <c r="F15" s="21">
        <f t="shared" si="0"/>
        <v>0</v>
      </c>
      <c r="G15" s="22"/>
      <c r="H15" s="29"/>
      <c r="I15" s="29"/>
    </row>
    <row r="16" spans="1:9">
      <c r="A16" s="19" t="s">
        <v>20</v>
      </c>
      <c r="B16" s="44">
        <f>17229371+1116</f>
        <v>17230487</v>
      </c>
      <c r="C16" s="44">
        <f>724434+496</f>
        <v>724930</v>
      </c>
      <c r="D16" s="45">
        <v>4195</v>
      </c>
      <c r="E16" s="20">
        <f t="shared" ref="E16:E20" si="1">SUM(B16:D16)</f>
        <v>17959612</v>
      </c>
      <c r="F16" s="21">
        <f t="shared" si="0"/>
        <v>9.5099622395508732E-2</v>
      </c>
      <c r="G16" s="22"/>
    </row>
    <row r="17" spans="1:7">
      <c r="A17" s="19" t="s">
        <v>21</v>
      </c>
      <c r="B17" s="44">
        <f>25728726+3100</f>
        <v>25731826</v>
      </c>
      <c r="C17" s="44">
        <f>11809091+1384+1798-12070+14</f>
        <v>11800217</v>
      </c>
      <c r="D17" s="45">
        <v>326215</v>
      </c>
      <c r="E17" s="20">
        <f t="shared" si="1"/>
        <v>37858258</v>
      </c>
      <c r="F17" s="21">
        <f t="shared" si="0"/>
        <v>0.20046680520446364</v>
      </c>
      <c r="G17" s="22"/>
    </row>
    <row r="18" spans="1:7">
      <c r="A18" s="19" t="s">
        <v>22</v>
      </c>
      <c r="B18" s="44">
        <v>8016038</v>
      </c>
      <c r="C18" s="44">
        <f>15322134-90+516+5972</f>
        <v>15328532</v>
      </c>
      <c r="D18" s="45">
        <f>219642-1</f>
        <v>219641</v>
      </c>
      <c r="E18" s="20">
        <f t="shared" si="1"/>
        <v>23564211</v>
      </c>
      <c r="F18" s="21">
        <f t="shared" si="0"/>
        <v>0.12477705911174991</v>
      </c>
      <c r="G18" s="22"/>
    </row>
    <row r="19" spans="1:7">
      <c r="A19" s="19" t="s">
        <v>23</v>
      </c>
      <c r="B19" s="44">
        <v>0</v>
      </c>
      <c r="C19" s="44">
        <v>3121678</v>
      </c>
      <c r="D19" s="45">
        <v>0</v>
      </c>
      <c r="E19" s="20">
        <f t="shared" si="1"/>
        <v>3121678</v>
      </c>
      <c r="F19" s="21">
        <f t="shared" si="0"/>
        <v>1.6529889345068639E-2</v>
      </c>
      <c r="G19" s="22"/>
    </row>
    <row r="20" spans="1:7" ht="13.5" thickBot="1">
      <c r="A20" s="19" t="s">
        <v>24</v>
      </c>
      <c r="B20" s="44">
        <v>0</v>
      </c>
      <c r="C20" s="46">
        <v>0</v>
      </c>
      <c r="D20" s="45">
        <v>0</v>
      </c>
      <c r="E20" s="20">
        <f t="shared" si="1"/>
        <v>0</v>
      </c>
      <c r="F20" s="21">
        <f t="shared" si="0"/>
        <v>0</v>
      </c>
      <c r="G20" s="22"/>
    </row>
    <row r="21" spans="1:7">
      <c r="A21" s="31"/>
      <c r="B21" s="62"/>
      <c r="C21" s="25"/>
      <c r="D21" s="59"/>
      <c r="E21" s="60"/>
      <c r="F21" s="61"/>
      <c r="G21" s="27"/>
    </row>
    <row r="22" spans="1:7" ht="13.5" thickBot="1">
      <c r="A22" s="32" t="s">
        <v>11</v>
      </c>
      <c r="B22" s="30">
        <f t="array" ref="B22">SUM(ROUND(B10:B20,2))</f>
        <v>140337621</v>
      </c>
      <c r="C22" s="30">
        <f t="array" ref="C22">SUM(ROUND(C10:C20,2))</f>
        <v>47446702</v>
      </c>
      <c r="D22" s="30">
        <f t="array" ref="D22">SUM(ROUND(D10:D20,2))</f>
        <v>1066185</v>
      </c>
      <c r="E22" s="30">
        <f>SUM(B22:D22)</f>
        <v>188850508</v>
      </c>
      <c r="F22" s="34">
        <f>SUM(F10:F21)</f>
        <v>0.99999999999999989</v>
      </c>
      <c r="G22" s="27"/>
    </row>
    <row r="23" spans="1:7" ht="24">
      <c r="A23" s="63" t="s">
        <v>25</v>
      </c>
      <c r="B23" s="36">
        <v>140337621</v>
      </c>
      <c r="C23" s="36">
        <v>47446702</v>
      </c>
      <c r="D23" s="36">
        <v>1066185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>
        <v>0</v>
      </c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7" priority="1" operator="notEqual">
      <formula>B22</formula>
    </cfRule>
    <cfRule type="cellIs" dxfId="5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IS609"/>
  <sheetViews>
    <sheetView zoomScale="80" zoomScaleNormal="80" workbookViewId="0">
      <pane xSplit="3" ySplit="1" topLeftCell="D2" activePane="bottomRight" state="frozen"/>
      <selection activeCell="A26" sqref="A26:C26"/>
      <selection pane="topRight" activeCell="A26" sqref="A26:C26"/>
      <selection pane="bottomLeft" activeCell="A26" sqref="A26:C26"/>
      <selection pane="bottomRight" activeCell="E6" sqref="E6"/>
    </sheetView>
  </sheetViews>
  <sheetFormatPr defaultColWidth="11.140625" defaultRowHeight="15" customHeight="1"/>
  <cols>
    <col min="1" max="1" width="7.28515625" style="130" hidden="1" customWidth="1"/>
    <col min="2" max="2" width="51.85546875" style="280" customWidth="1"/>
    <col min="3" max="3" width="8.140625" style="239" bestFit="1" customWidth="1"/>
    <col min="4" max="4" width="15.85546875" style="281" customWidth="1"/>
    <col min="5" max="5" width="17" style="281" customWidth="1"/>
    <col min="6" max="6" width="15.85546875" style="281" customWidth="1"/>
    <col min="7" max="7" width="13.7109375" style="281" customWidth="1"/>
    <col min="8" max="8" width="16.7109375" style="281" customWidth="1"/>
    <col min="9" max="9" width="15.28515625" style="281" customWidth="1"/>
    <col min="10" max="10" width="17" style="281" customWidth="1"/>
    <col min="11" max="11" width="14.140625" style="281" customWidth="1"/>
    <col min="12" max="12" width="17" style="281" customWidth="1"/>
    <col min="13" max="13" width="16.5703125" style="281" customWidth="1"/>
    <col min="14" max="14" width="17" style="281" customWidth="1"/>
    <col min="15" max="15" width="18.42578125" style="252" customWidth="1"/>
    <col min="16" max="16" width="43.42578125" style="139" customWidth="1"/>
    <col min="17" max="17" width="32" style="129" customWidth="1"/>
    <col min="18" max="16384" width="11.140625" style="129"/>
  </cols>
  <sheetData>
    <row r="1" spans="1:25" ht="12.75">
      <c r="A1" s="123"/>
      <c r="B1" s="368" t="s">
        <v>27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5"/>
      <c r="Q1" s="126" t="s">
        <v>28</v>
      </c>
      <c r="R1" s="321"/>
      <c r="S1" s="321"/>
      <c r="T1" s="321"/>
      <c r="U1" s="321"/>
      <c r="V1" s="127"/>
      <c r="W1" s="128"/>
      <c r="X1" s="128"/>
      <c r="Y1" s="128"/>
    </row>
    <row r="2" spans="1:25" ht="12">
      <c r="B2" s="369" t="s">
        <v>1414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2" t="s">
        <v>2</v>
      </c>
      <c r="P2" s="133"/>
      <c r="Q2" s="134"/>
      <c r="R2" s="135"/>
      <c r="S2" s="135"/>
      <c r="T2" s="135"/>
      <c r="U2" s="135"/>
      <c r="V2" s="136"/>
      <c r="W2" s="128"/>
      <c r="X2" s="128"/>
      <c r="Y2" s="128"/>
    </row>
    <row r="3" spans="1:25" ht="12" customHeight="1">
      <c r="B3" s="370" t="s">
        <v>29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8" t="s">
        <v>1367</v>
      </c>
      <c r="Q3" s="140" t="s">
        <v>30</v>
      </c>
      <c r="R3" s="141"/>
      <c r="S3" s="141"/>
      <c r="T3" s="141"/>
      <c r="U3" s="141"/>
      <c r="V3" s="142"/>
      <c r="W3" s="128"/>
      <c r="X3" s="128"/>
      <c r="Y3" s="128"/>
    </row>
    <row r="4" spans="1:25" ht="12" customHeight="1">
      <c r="B4" s="143"/>
      <c r="C4" s="144" t="s">
        <v>31</v>
      </c>
      <c r="D4" s="143" t="s">
        <v>32</v>
      </c>
      <c r="E4" s="143" t="s">
        <v>33</v>
      </c>
      <c r="F4" s="143" t="s">
        <v>34</v>
      </c>
      <c r="G4" s="143" t="s">
        <v>35</v>
      </c>
      <c r="H4" s="143" t="s">
        <v>36</v>
      </c>
      <c r="I4" s="143" t="s">
        <v>37</v>
      </c>
      <c r="J4" s="143" t="s">
        <v>38</v>
      </c>
      <c r="K4" s="143" t="s">
        <v>39</v>
      </c>
      <c r="L4" s="143" t="s">
        <v>40</v>
      </c>
      <c r="M4" s="143" t="s">
        <v>41</v>
      </c>
      <c r="N4" s="143" t="s">
        <v>42</v>
      </c>
      <c r="O4" s="145" t="s">
        <v>43</v>
      </c>
      <c r="P4" s="146" t="s">
        <v>44</v>
      </c>
      <c r="Q4" s="140"/>
      <c r="R4" s="141"/>
      <c r="S4" s="141"/>
      <c r="T4" s="141"/>
      <c r="U4" s="141"/>
      <c r="V4" s="142"/>
      <c r="W4" s="128"/>
      <c r="X4" s="128"/>
      <c r="Y4" s="128"/>
    </row>
    <row r="5" spans="1:25" ht="12">
      <c r="B5" s="147"/>
      <c r="C5" s="148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5"/>
      <c r="P5" s="146"/>
      <c r="Q5" s="149"/>
      <c r="R5" s="150"/>
      <c r="S5" s="150"/>
      <c r="T5" s="150"/>
      <c r="U5" s="150"/>
      <c r="V5" s="151"/>
    </row>
    <row r="6" spans="1:25" ht="12" customHeight="1">
      <c r="B6" s="152"/>
      <c r="C6" s="153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45"/>
      <c r="P6" s="146"/>
      <c r="Q6" s="164" t="s">
        <v>45</v>
      </c>
      <c r="R6" s="165"/>
      <c r="S6" s="165"/>
      <c r="T6" s="165"/>
      <c r="U6" s="165"/>
      <c r="V6" s="166"/>
    </row>
    <row r="7" spans="1:25" ht="12">
      <c r="B7" s="154" t="s">
        <v>46</v>
      </c>
      <c r="C7" s="155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7"/>
      <c r="P7" s="158"/>
      <c r="Q7" s="164"/>
      <c r="R7" s="165"/>
      <c r="S7" s="165"/>
      <c r="T7" s="165"/>
      <c r="U7" s="165"/>
      <c r="V7" s="166"/>
    </row>
    <row r="8" spans="1:25" ht="12">
      <c r="A8" s="130" t="s">
        <v>47</v>
      </c>
      <c r="B8" s="159" t="s">
        <v>48</v>
      </c>
      <c r="C8" s="160" t="s">
        <v>49</v>
      </c>
      <c r="D8" s="161">
        <v>-39549644.800000027</v>
      </c>
      <c r="E8" s="161">
        <v>23272395.699999999</v>
      </c>
      <c r="F8" s="161">
        <v>40192789.960000001</v>
      </c>
      <c r="G8" s="161">
        <v>3406997.1100000003</v>
      </c>
      <c r="H8" s="161">
        <v>5003957.9400000004</v>
      </c>
      <c r="I8" s="161">
        <v>19948292.016086984</v>
      </c>
      <c r="J8" s="161">
        <v>219607440.43853596</v>
      </c>
      <c r="K8" s="161">
        <v>21572.319999999949</v>
      </c>
      <c r="L8" s="161">
        <v>-3208287.8400000003</v>
      </c>
      <c r="M8" s="162">
        <v>268695512.84462297</v>
      </c>
      <c r="N8" s="161">
        <v>378831.9</v>
      </c>
      <c r="O8" s="157">
        <v>269074344.74462295</v>
      </c>
      <c r="P8" s="163"/>
      <c r="Q8" s="164"/>
      <c r="R8" s="165"/>
      <c r="S8" s="165"/>
      <c r="T8" s="165"/>
      <c r="U8" s="165"/>
      <c r="V8" s="166"/>
    </row>
    <row r="9" spans="1:25" ht="12" customHeight="1">
      <c r="A9" s="167" t="s">
        <v>50</v>
      </c>
      <c r="B9" s="168" t="s">
        <v>51</v>
      </c>
      <c r="C9" s="169" t="s">
        <v>52</v>
      </c>
      <c r="D9" s="161">
        <v>31582083.450000003</v>
      </c>
      <c r="E9" s="161">
        <v>0.19</v>
      </c>
      <c r="F9" s="161">
        <v>13341499.010000002</v>
      </c>
      <c r="G9" s="161">
        <v>0.59</v>
      </c>
      <c r="H9" s="161">
        <v>0.81</v>
      </c>
      <c r="I9" s="161">
        <v>257936.95</v>
      </c>
      <c r="J9" s="161">
        <v>8224503.1799999997</v>
      </c>
      <c r="K9" s="161">
        <v>0</v>
      </c>
      <c r="L9" s="161">
        <v>0</v>
      </c>
      <c r="M9" s="162">
        <v>53406024.180000015</v>
      </c>
      <c r="N9" s="161">
        <v>-1565000</v>
      </c>
      <c r="O9" s="157">
        <v>51841024.180000015</v>
      </c>
      <c r="P9" s="163"/>
      <c r="Q9" s="164" t="s">
        <v>53</v>
      </c>
      <c r="R9" s="165"/>
      <c r="S9" s="165"/>
      <c r="T9" s="165"/>
      <c r="U9" s="165"/>
      <c r="V9" s="166"/>
    </row>
    <row r="10" spans="1:25" ht="12">
      <c r="A10" s="167" t="s">
        <v>50</v>
      </c>
      <c r="B10" s="170" t="s">
        <v>54</v>
      </c>
      <c r="C10" s="171" t="s">
        <v>55</v>
      </c>
      <c r="D10" s="161">
        <v>159542317.91999999</v>
      </c>
      <c r="E10" s="161">
        <v>21303266.649999999</v>
      </c>
      <c r="F10" s="161">
        <v>33851264.020000003</v>
      </c>
      <c r="G10" s="161">
        <v>1040726.2500000001</v>
      </c>
      <c r="H10" s="161">
        <v>8883728.6999999993</v>
      </c>
      <c r="I10" s="161">
        <v>13444643.049256984</v>
      </c>
      <c r="J10" s="161">
        <v>281241216.85694921</v>
      </c>
      <c r="K10" s="161">
        <v>56733.26</v>
      </c>
      <c r="L10" s="161">
        <v>0</v>
      </c>
      <c r="M10" s="162">
        <v>519363896.7062062</v>
      </c>
      <c r="N10" s="161">
        <v>1552743.99</v>
      </c>
      <c r="O10" s="157">
        <v>520916640.69620621</v>
      </c>
      <c r="P10" s="163"/>
      <c r="Q10" s="164"/>
      <c r="R10" s="165"/>
      <c r="S10" s="165"/>
      <c r="T10" s="165"/>
      <c r="U10" s="165"/>
      <c r="V10" s="166"/>
    </row>
    <row r="11" spans="1:25" ht="12">
      <c r="A11" s="167" t="s">
        <v>50</v>
      </c>
      <c r="B11" s="170" t="s">
        <v>56</v>
      </c>
      <c r="C11" s="172" t="s">
        <v>57</v>
      </c>
      <c r="D11" s="161">
        <v>129382756.69</v>
      </c>
      <c r="E11" s="161">
        <v>8834546.5600000005</v>
      </c>
      <c r="F11" s="161">
        <v>22992835.450000003</v>
      </c>
      <c r="G11" s="161">
        <v>2393295.7999999998</v>
      </c>
      <c r="H11" s="161">
        <v>7352470.5882125162</v>
      </c>
      <c r="I11" s="161">
        <v>69602409.42084001</v>
      </c>
      <c r="J11" s="161">
        <v>169927266.21800002</v>
      </c>
      <c r="K11" s="161">
        <v>77029.13</v>
      </c>
      <c r="L11" s="161">
        <v>0</v>
      </c>
      <c r="M11" s="162">
        <v>410562609.85705256</v>
      </c>
      <c r="N11" s="161">
        <v>757011.62</v>
      </c>
      <c r="O11" s="157">
        <v>411319621.47705257</v>
      </c>
      <c r="P11" s="163"/>
      <c r="Q11" s="173"/>
      <c r="R11" s="174"/>
      <c r="S11" s="174"/>
      <c r="T11" s="174"/>
      <c r="U11" s="174"/>
      <c r="V11" s="175"/>
    </row>
    <row r="12" spans="1:25" ht="12" customHeight="1">
      <c r="A12" s="130" t="s">
        <v>58</v>
      </c>
      <c r="B12" s="168" t="s">
        <v>59</v>
      </c>
      <c r="C12" s="176" t="s">
        <v>60</v>
      </c>
      <c r="D12" s="161">
        <v>705605.60999999987</v>
      </c>
      <c r="E12" s="161">
        <v>0</v>
      </c>
      <c r="F12" s="161">
        <v>1759.81</v>
      </c>
      <c r="G12" s="161">
        <v>0</v>
      </c>
      <c r="H12" s="161">
        <v>0</v>
      </c>
      <c r="I12" s="161">
        <v>533.75</v>
      </c>
      <c r="J12" s="161">
        <v>0</v>
      </c>
      <c r="K12" s="161">
        <v>0</v>
      </c>
      <c r="L12" s="161">
        <v>0</v>
      </c>
      <c r="M12" s="162">
        <v>707899.16999999993</v>
      </c>
      <c r="N12" s="161">
        <v>0</v>
      </c>
      <c r="O12" s="157">
        <v>707899.16999999993</v>
      </c>
      <c r="P12" s="163"/>
      <c r="Q12" s="164" t="s">
        <v>61</v>
      </c>
      <c r="R12" s="165"/>
      <c r="S12" s="165"/>
      <c r="T12" s="165"/>
      <c r="U12" s="165"/>
      <c r="V12" s="166"/>
    </row>
    <row r="13" spans="1:25" ht="12">
      <c r="A13" s="130" t="s">
        <v>62</v>
      </c>
      <c r="B13" s="168" t="s">
        <v>63</v>
      </c>
      <c r="C13" s="176" t="s">
        <v>64</v>
      </c>
      <c r="D13" s="161">
        <v>831153.44000000006</v>
      </c>
      <c r="E13" s="161">
        <v>1355.55</v>
      </c>
      <c r="F13" s="161">
        <v>21500</v>
      </c>
      <c r="G13" s="161">
        <v>0</v>
      </c>
      <c r="H13" s="161">
        <v>5</v>
      </c>
      <c r="I13" s="161">
        <v>3971.72</v>
      </c>
      <c r="J13" s="161">
        <v>0</v>
      </c>
      <c r="K13" s="161">
        <v>0</v>
      </c>
      <c r="L13" s="161">
        <v>0</v>
      </c>
      <c r="M13" s="162">
        <v>857985.71000000008</v>
      </c>
      <c r="N13" s="161">
        <v>0</v>
      </c>
      <c r="O13" s="157">
        <v>857985.71000000008</v>
      </c>
      <c r="P13" s="163"/>
      <c r="Q13" s="164"/>
      <c r="R13" s="165"/>
      <c r="S13" s="165"/>
      <c r="T13" s="165"/>
      <c r="U13" s="165"/>
      <c r="V13" s="166"/>
    </row>
    <row r="14" spans="1:25" ht="12">
      <c r="A14" s="130" t="s">
        <v>65</v>
      </c>
      <c r="B14" s="168" t="s">
        <v>66</v>
      </c>
      <c r="C14" s="176" t="s">
        <v>67</v>
      </c>
      <c r="D14" s="161">
        <v>53844.72</v>
      </c>
      <c r="E14" s="161">
        <v>250</v>
      </c>
      <c r="F14" s="161">
        <v>41656.800000000003</v>
      </c>
      <c r="G14" s="161">
        <v>0</v>
      </c>
      <c r="H14" s="161">
        <v>1057.29</v>
      </c>
      <c r="I14" s="161">
        <v>1470</v>
      </c>
      <c r="J14" s="161">
        <v>0</v>
      </c>
      <c r="K14" s="161">
        <v>0</v>
      </c>
      <c r="L14" s="161">
        <v>0</v>
      </c>
      <c r="M14" s="162">
        <v>98278.81</v>
      </c>
      <c r="N14" s="161">
        <v>0</v>
      </c>
      <c r="O14" s="157">
        <v>98278.81</v>
      </c>
      <c r="P14" s="163"/>
      <c r="Q14" s="164"/>
      <c r="R14" s="165"/>
      <c r="S14" s="165"/>
      <c r="T14" s="165"/>
      <c r="U14" s="165"/>
      <c r="V14" s="166"/>
    </row>
    <row r="15" spans="1:25" ht="12" customHeight="1">
      <c r="A15" s="130" t="s">
        <v>68</v>
      </c>
      <c r="B15" s="168" t="s">
        <v>69</v>
      </c>
      <c r="C15" s="176" t="s">
        <v>70</v>
      </c>
      <c r="D15" s="161">
        <v>163320.06</v>
      </c>
      <c r="E15" s="161">
        <v>5515</v>
      </c>
      <c r="F15" s="161">
        <v>47782</v>
      </c>
      <c r="G15" s="161">
        <v>0</v>
      </c>
      <c r="H15" s="161">
        <v>0</v>
      </c>
      <c r="I15" s="161">
        <v>-2601.61</v>
      </c>
      <c r="J15" s="161">
        <v>0</v>
      </c>
      <c r="K15" s="161">
        <v>0</v>
      </c>
      <c r="L15" s="161">
        <v>0</v>
      </c>
      <c r="M15" s="162">
        <v>214015.45</v>
      </c>
      <c r="N15" s="161">
        <v>0</v>
      </c>
      <c r="O15" s="157">
        <v>214015.45</v>
      </c>
      <c r="P15" s="163"/>
      <c r="Q15" s="177" t="s">
        <v>71</v>
      </c>
      <c r="R15" s="178"/>
      <c r="S15" s="178"/>
      <c r="T15" s="178"/>
      <c r="U15" s="178"/>
      <c r="V15" s="179"/>
    </row>
    <row r="16" spans="1:25" ht="12">
      <c r="A16" s="130" t="s">
        <v>72</v>
      </c>
      <c r="B16" s="168" t="s">
        <v>73</v>
      </c>
      <c r="C16" s="176" t="s">
        <v>74</v>
      </c>
      <c r="D16" s="161">
        <v>0</v>
      </c>
      <c r="E16" s="161">
        <v>0</v>
      </c>
      <c r="F16" s="161">
        <v>0</v>
      </c>
      <c r="G16" s="161">
        <v>0</v>
      </c>
      <c r="H16" s="161">
        <v>0</v>
      </c>
      <c r="I16" s="161">
        <v>0</v>
      </c>
      <c r="J16" s="161">
        <v>0</v>
      </c>
      <c r="K16" s="161">
        <v>0</v>
      </c>
      <c r="L16" s="161">
        <v>0</v>
      </c>
      <c r="M16" s="162">
        <v>0</v>
      </c>
      <c r="N16" s="161">
        <v>0</v>
      </c>
      <c r="O16" s="157">
        <v>0</v>
      </c>
      <c r="P16" s="163"/>
      <c r="Q16" s="177"/>
      <c r="R16" s="178"/>
      <c r="S16" s="178"/>
      <c r="T16" s="178"/>
      <c r="U16" s="178"/>
      <c r="V16" s="179"/>
    </row>
    <row r="17" spans="1:22" ht="12">
      <c r="A17" s="130" t="s">
        <v>75</v>
      </c>
      <c r="B17" s="168" t="s">
        <v>76</v>
      </c>
      <c r="C17" s="176" t="s">
        <v>77</v>
      </c>
      <c r="D17" s="161">
        <v>88650.34</v>
      </c>
      <c r="E17" s="161">
        <v>0</v>
      </c>
      <c r="F17" s="161">
        <v>20912.5</v>
      </c>
      <c r="G17" s="161">
        <v>0</v>
      </c>
      <c r="H17" s="161">
        <v>0</v>
      </c>
      <c r="I17" s="161">
        <v>0</v>
      </c>
      <c r="J17" s="161">
        <v>0</v>
      </c>
      <c r="K17" s="161">
        <v>0</v>
      </c>
      <c r="L17" s="161">
        <v>0</v>
      </c>
      <c r="M17" s="162">
        <v>109562.84</v>
      </c>
      <c r="N17" s="161">
        <v>0</v>
      </c>
      <c r="O17" s="157">
        <v>109562.84</v>
      </c>
      <c r="P17" s="163"/>
      <c r="Q17" s="177"/>
      <c r="R17" s="178"/>
      <c r="S17" s="178"/>
      <c r="T17" s="178"/>
      <c r="U17" s="178"/>
      <c r="V17" s="179"/>
    </row>
    <row r="18" spans="1:22" ht="12" customHeight="1">
      <c r="A18" s="130" t="s">
        <v>78</v>
      </c>
      <c r="B18" s="168" t="s">
        <v>79</v>
      </c>
      <c r="C18" s="176" t="s">
        <v>80</v>
      </c>
      <c r="D18" s="161">
        <v>17943164.02</v>
      </c>
      <c r="E18" s="161">
        <v>5197720.0699999984</v>
      </c>
      <c r="F18" s="161">
        <v>10476176.130000003</v>
      </c>
      <c r="G18" s="161">
        <v>21692.68</v>
      </c>
      <c r="H18" s="161">
        <v>54556.469999999994</v>
      </c>
      <c r="I18" s="161">
        <v>911661.12999999989</v>
      </c>
      <c r="J18" s="161">
        <v>843304.75</v>
      </c>
      <c r="K18" s="161">
        <v>0</v>
      </c>
      <c r="L18" s="161">
        <v>0</v>
      </c>
      <c r="M18" s="162">
        <v>35448275.25</v>
      </c>
      <c r="N18" s="161">
        <v>0</v>
      </c>
      <c r="O18" s="157">
        <v>35448275.25</v>
      </c>
      <c r="P18" s="163"/>
      <c r="Q18" s="177" t="s">
        <v>81</v>
      </c>
      <c r="R18" s="178"/>
      <c r="S18" s="178"/>
      <c r="T18" s="178"/>
      <c r="U18" s="178"/>
      <c r="V18" s="179"/>
    </row>
    <row r="19" spans="1:22" ht="12.75" thickBot="1">
      <c r="A19" s="130" t="s">
        <v>82</v>
      </c>
      <c r="B19" s="168" t="s">
        <v>83</v>
      </c>
      <c r="C19" s="176" t="s">
        <v>84</v>
      </c>
      <c r="D19" s="161">
        <v>53332439.489999995</v>
      </c>
      <c r="E19" s="161">
        <v>617876.4800000001</v>
      </c>
      <c r="F19" s="161">
        <v>2199234.4900000002</v>
      </c>
      <c r="G19" s="161">
        <v>108860.6</v>
      </c>
      <c r="H19" s="161">
        <v>2735395.16</v>
      </c>
      <c r="I19" s="161">
        <v>122312.79000000002</v>
      </c>
      <c r="J19" s="161">
        <v>1183155.4100000001</v>
      </c>
      <c r="K19" s="161">
        <v>0</v>
      </c>
      <c r="L19" s="161">
        <v>0</v>
      </c>
      <c r="M19" s="162">
        <v>60299274.420000002</v>
      </c>
      <c r="N19" s="161">
        <v>0</v>
      </c>
      <c r="O19" s="157">
        <v>60299274.420000002</v>
      </c>
      <c r="P19" s="163"/>
      <c r="Q19" s="180"/>
      <c r="R19" s="181"/>
      <c r="S19" s="181"/>
      <c r="T19" s="181"/>
      <c r="U19" s="181"/>
      <c r="V19" s="182"/>
    </row>
    <row r="20" spans="1:22" ht="12">
      <c r="A20" s="130" t="s">
        <v>85</v>
      </c>
      <c r="B20" s="168" t="s">
        <v>86</v>
      </c>
      <c r="C20" s="176" t="s">
        <v>87</v>
      </c>
      <c r="D20" s="161">
        <v>6235955.8899999997</v>
      </c>
      <c r="E20" s="161">
        <v>6990290.2199999988</v>
      </c>
      <c r="F20" s="161">
        <v>1539638.44</v>
      </c>
      <c r="G20" s="161">
        <v>0</v>
      </c>
      <c r="H20" s="161">
        <v>1731248</v>
      </c>
      <c r="I20" s="161">
        <v>3190864.9699999997</v>
      </c>
      <c r="J20" s="161">
        <v>575256.50999999989</v>
      </c>
      <c r="K20" s="161">
        <v>0</v>
      </c>
      <c r="L20" s="161">
        <v>0</v>
      </c>
      <c r="M20" s="162">
        <v>20263254.030000001</v>
      </c>
      <c r="N20" s="161">
        <v>0</v>
      </c>
      <c r="O20" s="157">
        <v>20263254.030000001</v>
      </c>
      <c r="P20" s="163"/>
      <c r="Q20" s="183"/>
      <c r="R20" s="184"/>
    </row>
    <row r="21" spans="1:22" ht="12">
      <c r="A21" s="130" t="s">
        <v>85</v>
      </c>
      <c r="B21" s="170" t="s">
        <v>88</v>
      </c>
      <c r="C21" s="172" t="s">
        <v>89</v>
      </c>
      <c r="D21" s="161">
        <v>-17982917.969999999</v>
      </c>
      <c r="E21" s="161">
        <v>-13000</v>
      </c>
      <c r="F21" s="161">
        <v>-4366447.5200000005</v>
      </c>
      <c r="G21" s="161">
        <v>-1116.57</v>
      </c>
      <c r="H21" s="161">
        <v>-40689</v>
      </c>
      <c r="I21" s="161">
        <v>-30523.09</v>
      </c>
      <c r="J21" s="161">
        <v>-14000</v>
      </c>
      <c r="K21" s="161">
        <v>0</v>
      </c>
      <c r="L21" s="161">
        <v>0</v>
      </c>
      <c r="M21" s="162">
        <v>-22448694.149999999</v>
      </c>
      <c r="N21" s="161">
        <v>0</v>
      </c>
      <c r="O21" s="157">
        <v>-22448694.149999999</v>
      </c>
      <c r="P21" s="163"/>
      <c r="Q21" s="183"/>
      <c r="R21" s="184"/>
    </row>
    <row r="22" spans="1:22" ht="12">
      <c r="A22" s="130" t="s">
        <v>90</v>
      </c>
      <c r="B22" s="168" t="s">
        <v>91</v>
      </c>
      <c r="C22" s="176" t="s">
        <v>92</v>
      </c>
      <c r="D22" s="161">
        <v>397590.75000000006</v>
      </c>
      <c r="E22" s="161">
        <v>870.53</v>
      </c>
      <c r="F22" s="161">
        <v>25408.65</v>
      </c>
      <c r="G22" s="161">
        <v>0</v>
      </c>
      <c r="H22" s="161">
        <v>38.46</v>
      </c>
      <c r="I22" s="161">
        <v>163.41</v>
      </c>
      <c r="J22" s="161">
        <v>21782.84</v>
      </c>
      <c r="K22" s="161">
        <v>0</v>
      </c>
      <c r="L22" s="161">
        <v>0</v>
      </c>
      <c r="M22" s="162">
        <v>445854.64000000013</v>
      </c>
      <c r="N22" s="161">
        <v>0</v>
      </c>
      <c r="O22" s="157">
        <v>445854.64000000013</v>
      </c>
      <c r="P22" s="163"/>
      <c r="Q22" s="185"/>
      <c r="R22" s="186"/>
    </row>
    <row r="23" spans="1:22" ht="12">
      <c r="A23" s="130" t="s">
        <v>93</v>
      </c>
      <c r="B23" s="168" t="s">
        <v>94</v>
      </c>
      <c r="C23" s="176" t="s">
        <v>95</v>
      </c>
      <c r="D23" s="161">
        <v>127409.7</v>
      </c>
      <c r="E23" s="161">
        <v>0</v>
      </c>
      <c r="F23" s="161">
        <v>0</v>
      </c>
      <c r="G23" s="161">
        <v>7093816.459999999</v>
      </c>
      <c r="H23" s="161">
        <v>0</v>
      </c>
      <c r="I23" s="161">
        <v>0</v>
      </c>
      <c r="J23" s="161">
        <v>0</v>
      </c>
      <c r="K23" s="161">
        <v>0</v>
      </c>
      <c r="L23" s="161">
        <v>0</v>
      </c>
      <c r="M23" s="162">
        <v>7221226.1599999992</v>
      </c>
      <c r="N23" s="161">
        <v>0</v>
      </c>
      <c r="O23" s="157">
        <v>7221226.1599999992</v>
      </c>
      <c r="P23" s="163"/>
      <c r="Q23" s="185"/>
      <c r="R23" s="186"/>
    </row>
    <row r="24" spans="1:22" ht="12">
      <c r="A24" s="130" t="s">
        <v>96</v>
      </c>
      <c r="B24" s="168" t="s">
        <v>97</v>
      </c>
      <c r="C24" s="176" t="s">
        <v>98</v>
      </c>
      <c r="D24" s="161">
        <v>19993.95</v>
      </c>
      <c r="E24" s="161">
        <v>0</v>
      </c>
      <c r="F24" s="161">
        <v>580343</v>
      </c>
      <c r="G24" s="161">
        <v>0</v>
      </c>
      <c r="H24" s="161">
        <v>0</v>
      </c>
      <c r="I24" s="161">
        <v>0</v>
      </c>
      <c r="J24" s="161">
        <v>0</v>
      </c>
      <c r="K24" s="161">
        <v>0</v>
      </c>
      <c r="L24" s="161">
        <v>0</v>
      </c>
      <c r="M24" s="162">
        <v>600336.94999999995</v>
      </c>
      <c r="N24" s="161">
        <v>0</v>
      </c>
      <c r="O24" s="157">
        <v>600336.94999999995</v>
      </c>
      <c r="P24" s="163"/>
      <c r="Q24" s="185"/>
      <c r="R24" s="186"/>
    </row>
    <row r="25" spans="1:22" ht="12">
      <c r="A25" s="130" t="s">
        <v>99</v>
      </c>
      <c r="B25" s="168" t="s">
        <v>100</v>
      </c>
      <c r="C25" s="176" t="s">
        <v>101</v>
      </c>
      <c r="D25" s="161">
        <v>0</v>
      </c>
      <c r="E25" s="161">
        <v>0</v>
      </c>
      <c r="F25" s="161">
        <v>0</v>
      </c>
      <c r="G25" s="161">
        <v>9071847.3599999994</v>
      </c>
      <c r="H25" s="161">
        <v>0</v>
      </c>
      <c r="I25" s="161">
        <v>0</v>
      </c>
      <c r="J25" s="161">
        <v>0</v>
      </c>
      <c r="K25" s="161">
        <v>0</v>
      </c>
      <c r="L25" s="161">
        <v>0</v>
      </c>
      <c r="M25" s="162">
        <v>9071847.3599999994</v>
      </c>
      <c r="N25" s="161">
        <v>0</v>
      </c>
      <c r="O25" s="157">
        <v>9071847.3599999994</v>
      </c>
      <c r="P25" s="163"/>
      <c r="Q25" s="185"/>
      <c r="R25" s="186"/>
    </row>
    <row r="26" spans="1:22" ht="12">
      <c r="A26" s="130" t="s">
        <v>99</v>
      </c>
      <c r="B26" s="170" t="s">
        <v>102</v>
      </c>
      <c r="C26" s="172" t="s">
        <v>103</v>
      </c>
      <c r="D26" s="161">
        <v>-34635.97</v>
      </c>
      <c r="E26" s="161">
        <v>0</v>
      </c>
      <c r="F26" s="161">
        <v>0</v>
      </c>
      <c r="G26" s="161">
        <v>-6495414.9700000007</v>
      </c>
      <c r="H26" s="161">
        <v>0</v>
      </c>
      <c r="I26" s="161">
        <v>0</v>
      </c>
      <c r="J26" s="161">
        <v>0</v>
      </c>
      <c r="K26" s="161">
        <v>0</v>
      </c>
      <c r="L26" s="161">
        <v>0</v>
      </c>
      <c r="M26" s="162">
        <v>-6530050.9400000004</v>
      </c>
      <c r="N26" s="161">
        <v>0</v>
      </c>
      <c r="O26" s="157">
        <v>-6530050.9400000004</v>
      </c>
      <c r="P26" s="163"/>
      <c r="Q26" s="185"/>
      <c r="R26" s="186"/>
    </row>
    <row r="27" spans="1:22" ht="12">
      <c r="A27" s="130" t="s">
        <v>104</v>
      </c>
      <c r="B27" s="170" t="s">
        <v>105</v>
      </c>
      <c r="C27" s="172" t="s">
        <v>106</v>
      </c>
      <c r="D27" s="161">
        <v>13720284.02</v>
      </c>
      <c r="E27" s="161">
        <v>430557.44000000006</v>
      </c>
      <c r="F27" s="161">
        <v>476732.11000000004</v>
      </c>
      <c r="G27" s="161">
        <v>0</v>
      </c>
      <c r="H27" s="161">
        <v>46104</v>
      </c>
      <c r="I27" s="161">
        <v>92901.069999999992</v>
      </c>
      <c r="J27" s="161">
        <v>510112</v>
      </c>
      <c r="K27" s="161">
        <v>3181.19</v>
      </c>
      <c r="L27" s="161">
        <v>122315</v>
      </c>
      <c r="M27" s="162">
        <v>15402186.829999998</v>
      </c>
      <c r="N27" s="161">
        <v>0</v>
      </c>
      <c r="O27" s="157">
        <v>15402186.829999998</v>
      </c>
      <c r="P27" s="163"/>
      <c r="Q27" s="185"/>
      <c r="R27" s="186"/>
    </row>
    <row r="28" spans="1:22" ht="12">
      <c r="B28" s="170" t="s">
        <v>107</v>
      </c>
      <c r="C28" s="172" t="s">
        <v>108</v>
      </c>
      <c r="D28" s="161">
        <v>36229.800000000003</v>
      </c>
      <c r="E28" s="161">
        <v>0</v>
      </c>
      <c r="F28" s="161">
        <v>282.89</v>
      </c>
      <c r="G28" s="161">
        <v>0</v>
      </c>
      <c r="H28" s="161">
        <v>0</v>
      </c>
      <c r="I28" s="161">
        <v>0</v>
      </c>
      <c r="J28" s="161">
        <v>0</v>
      </c>
      <c r="K28" s="161">
        <v>0</v>
      </c>
      <c r="L28" s="161">
        <v>0</v>
      </c>
      <c r="M28" s="162">
        <v>36512.69</v>
      </c>
      <c r="N28" s="161">
        <v>0</v>
      </c>
      <c r="O28" s="157"/>
      <c r="P28" s="163"/>
      <c r="Q28" s="185"/>
      <c r="R28" s="186"/>
    </row>
    <row r="29" spans="1:22" ht="12">
      <c r="A29" s="130" t="s">
        <v>109</v>
      </c>
      <c r="B29" s="170" t="s">
        <v>110</v>
      </c>
      <c r="C29" s="172" t="s">
        <v>111</v>
      </c>
      <c r="D29" s="161">
        <v>2315846.81</v>
      </c>
      <c r="E29" s="161">
        <v>0</v>
      </c>
      <c r="F29" s="161">
        <v>0</v>
      </c>
      <c r="G29" s="161">
        <v>538249.03</v>
      </c>
      <c r="H29" s="161">
        <v>0</v>
      </c>
      <c r="I29" s="161">
        <v>474.51</v>
      </c>
      <c r="J29" s="161">
        <v>0</v>
      </c>
      <c r="K29" s="161">
        <v>0</v>
      </c>
      <c r="L29" s="161">
        <v>0</v>
      </c>
      <c r="M29" s="162">
        <v>2854570.3499999996</v>
      </c>
      <c r="N29" s="161">
        <v>0</v>
      </c>
      <c r="O29" s="157">
        <v>2854570.3499999996</v>
      </c>
      <c r="P29" s="163"/>
      <c r="Q29" s="185"/>
      <c r="R29" s="186"/>
    </row>
    <row r="30" spans="1:22" ht="12">
      <c r="A30" s="130" t="s">
        <v>112</v>
      </c>
      <c r="B30" s="170" t="s">
        <v>113</v>
      </c>
      <c r="C30" s="172" t="s">
        <v>114</v>
      </c>
      <c r="D30" s="161">
        <v>846342.87</v>
      </c>
      <c r="E30" s="161">
        <v>38765.57</v>
      </c>
      <c r="F30" s="161">
        <v>14611.67</v>
      </c>
      <c r="G30" s="161">
        <v>0</v>
      </c>
      <c r="H30" s="161">
        <v>0</v>
      </c>
      <c r="I30" s="161">
        <v>25069.599999999999</v>
      </c>
      <c r="J30" s="161">
        <v>99000</v>
      </c>
      <c r="K30" s="161">
        <v>0</v>
      </c>
      <c r="L30" s="161">
        <v>0</v>
      </c>
      <c r="M30" s="162">
        <v>1023789.71</v>
      </c>
      <c r="N30" s="161">
        <v>0</v>
      </c>
      <c r="O30" s="157">
        <v>1023789.71</v>
      </c>
      <c r="P30" s="163"/>
      <c r="Q30" s="185"/>
      <c r="R30" s="186"/>
    </row>
    <row r="31" spans="1:22" ht="12">
      <c r="A31" s="130" t="s">
        <v>115</v>
      </c>
      <c r="B31" s="170" t="s">
        <v>116</v>
      </c>
      <c r="C31" s="172" t="s">
        <v>117</v>
      </c>
      <c r="D31" s="161">
        <v>139897.22</v>
      </c>
      <c r="E31" s="161">
        <v>4306.5</v>
      </c>
      <c r="F31" s="161">
        <v>0</v>
      </c>
      <c r="G31" s="161">
        <v>0</v>
      </c>
      <c r="H31" s="161">
        <v>0</v>
      </c>
      <c r="I31" s="161">
        <v>3035023.08</v>
      </c>
      <c r="J31" s="161">
        <v>0</v>
      </c>
      <c r="K31" s="161">
        <v>0</v>
      </c>
      <c r="L31" s="161">
        <v>0</v>
      </c>
      <c r="M31" s="162">
        <v>3179226.8000000003</v>
      </c>
      <c r="N31" s="161">
        <v>0</v>
      </c>
      <c r="O31" s="157">
        <v>3179226.8000000003</v>
      </c>
      <c r="P31" s="163"/>
      <c r="Q31" s="185"/>
      <c r="R31" s="186"/>
    </row>
    <row r="32" spans="1:22" ht="12">
      <c r="A32" s="130" t="s">
        <v>118</v>
      </c>
      <c r="B32" s="170" t="s">
        <v>119</v>
      </c>
      <c r="C32" s="172" t="s">
        <v>120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84743.51</v>
      </c>
      <c r="L32" s="161">
        <v>0</v>
      </c>
      <c r="M32" s="162">
        <v>84743.51</v>
      </c>
      <c r="N32" s="161">
        <v>0</v>
      </c>
      <c r="O32" s="157">
        <v>84743.51</v>
      </c>
      <c r="P32" s="163"/>
      <c r="Q32" s="185"/>
      <c r="R32" s="186"/>
    </row>
    <row r="33" spans="1:18" ht="12">
      <c r="A33" s="167" t="s">
        <v>121</v>
      </c>
      <c r="B33" s="170" t="s">
        <v>122</v>
      </c>
      <c r="C33" s="172" t="s">
        <v>123</v>
      </c>
      <c r="D33" s="161">
        <v>23559358.41</v>
      </c>
      <c r="E33" s="161">
        <v>261436.75</v>
      </c>
      <c r="F33" s="161">
        <v>4966718.12</v>
      </c>
      <c r="G33" s="161">
        <v>161374.07</v>
      </c>
      <c r="H33" s="161">
        <v>0</v>
      </c>
      <c r="I33" s="161">
        <v>0</v>
      </c>
      <c r="J33" s="161">
        <v>1045746.94</v>
      </c>
      <c r="K33" s="161">
        <v>0</v>
      </c>
      <c r="L33" s="161">
        <v>0</v>
      </c>
      <c r="M33" s="162">
        <v>29994634.290000003</v>
      </c>
      <c r="N33" s="161">
        <v>4054885.38</v>
      </c>
      <c r="O33" s="157">
        <v>34049519.670000002</v>
      </c>
      <c r="P33" s="163"/>
      <c r="Q33" s="185"/>
      <c r="R33" s="186"/>
    </row>
    <row r="34" spans="1:18" ht="12">
      <c r="A34" s="167" t="s">
        <v>124</v>
      </c>
      <c r="B34" s="170" t="s">
        <v>1369</v>
      </c>
      <c r="C34" s="172" t="s">
        <v>125</v>
      </c>
      <c r="D34" s="161">
        <v>0</v>
      </c>
      <c r="E34" s="161">
        <v>0</v>
      </c>
      <c r="F34" s="161">
        <v>0</v>
      </c>
      <c r="G34" s="161">
        <v>0</v>
      </c>
      <c r="H34" s="161">
        <v>0</v>
      </c>
      <c r="I34" s="161">
        <v>885092.8</v>
      </c>
      <c r="J34" s="161">
        <v>0</v>
      </c>
      <c r="K34" s="161">
        <v>715338.32000000007</v>
      </c>
      <c r="L34" s="161">
        <v>0</v>
      </c>
      <c r="M34" s="162">
        <v>1600431.12</v>
      </c>
      <c r="N34" s="161">
        <v>12256.01</v>
      </c>
      <c r="O34" s="157">
        <v>1612687.1300000001</v>
      </c>
      <c r="P34" s="163"/>
      <c r="Q34" s="185"/>
      <c r="R34" s="186"/>
    </row>
    <row r="35" spans="1:18" ht="12">
      <c r="A35" s="167" t="s">
        <v>124</v>
      </c>
      <c r="B35" s="170" t="s">
        <v>126</v>
      </c>
      <c r="C35" s="172" t="s">
        <v>127</v>
      </c>
      <c r="D35" s="161">
        <v>76157526.380559579</v>
      </c>
      <c r="E35" s="161">
        <v>17987233.387861107</v>
      </c>
      <c r="F35" s="161">
        <v>34993483.994952612</v>
      </c>
      <c r="G35" s="161">
        <v>154645278.00412333</v>
      </c>
      <c r="H35" s="161">
        <v>8718509.9549944215</v>
      </c>
      <c r="I35" s="161">
        <v>7375189.8238160303</v>
      </c>
      <c r="J35" s="161">
        <v>274296428.86369294</v>
      </c>
      <c r="K35" s="161">
        <v>2102.73</v>
      </c>
      <c r="L35" s="161">
        <v>0</v>
      </c>
      <c r="M35" s="162">
        <v>574175753.13999999</v>
      </c>
      <c r="N35" s="161">
        <v>5686001.4699999997</v>
      </c>
      <c r="O35" s="157">
        <v>579861754.61000001</v>
      </c>
      <c r="P35" s="163"/>
      <c r="Q35" s="185"/>
      <c r="R35" s="186"/>
    </row>
    <row r="36" spans="1:18" ht="12">
      <c r="A36" s="167" t="s">
        <v>124</v>
      </c>
      <c r="B36" s="170" t="s">
        <v>128</v>
      </c>
      <c r="C36" s="172" t="s">
        <v>129</v>
      </c>
      <c r="D36" s="161">
        <v>0</v>
      </c>
      <c r="E36" s="161">
        <v>0</v>
      </c>
      <c r="F36" s="161">
        <v>0</v>
      </c>
      <c r="G36" s="161">
        <v>0</v>
      </c>
      <c r="H36" s="161">
        <v>0</v>
      </c>
      <c r="I36" s="161">
        <v>16224342.01</v>
      </c>
      <c r="J36" s="161">
        <v>465859.2</v>
      </c>
      <c r="K36" s="161">
        <v>157816.51999999999</v>
      </c>
      <c r="L36" s="161">
        <v>0</v>
      </c>
      <c r="M36" s="162">
        <v>16848017.73</v>
      </c>
      <c r="N36" s="161">
        <v>-9740886.8499999996</v>
      </c>
      <c r="O36" s="157">
        <v>7107130.8800000008</v>
      </c>
      <c r="P36" s="163"/>
      <c r="Q36" s="185"/>
      <c r="R36" s="186"/>
    </row>
    <row r="37" spans="1:18" ht="12">
      <c r="A37" s="130" t="s">
        <v>130</v>
      </c>
      <c r="B37" s="170" t="s">
        <v>131</v>
      </c>
      <c r="C37" s="172" t="s">
        <v>132</v>
      </c>
      <c r="D37" s="161">
        <v>551780.54</v>
      </c>
      <c r="E37" s="161">
        <v>87306.33</v>
      </c>
      <c r="F37" s="161">
        <v>8607943.9400000013</v>
      </c>
      <c r="G37" s="161">
        <v>0</v>
      </c>
      <c r="H37" s="161">
        <v>0</v>
      </c>
      <c r="I37" s="161">
        <v>0</v>
      </c>
      <c r="J37" s="161">
        <v>0</v>
      </c>
      <c r="K37" s="161">
        <v>0</v>
      </c>
      <c r="L37" s="161">
        <v>0</v>
      </c>
      <c r="M37" s="162">
        <v>9247030.8100000005</v>
      </c>
      <c r="N37" s="161">
        <v>0</v>
      </c>
      <c r="O37" s="157">
        <v>9247030.8100000005</v>
      </c>
      <c r="P37" s="163"/>
      <c r="Q37" s="185"/>
      <c r="R37" s="186"/>
    </row>
    <row r="38" spans="1:18" ht="12">
      <c r="A38" s="130" t="s">
        <v>133</v>
      </c>
      <c r="B38" s="170" t="s">
        <v>134</v>
      </c>
      <c r="C38" s="172" t="s">
        <v>135</v>
      </c>
      <c r="D38" s="161">
        <v>10517833.59</v>
      </c>
      <c r="E38" s="161">
        <v>33295377.329999998</v>
      </c>
      <c r="F38" s="161">
        <v>148242.88</v>
      </c>
      <c r="G38" s="161">
        <v>2678479.21</v>
      </c>
      <c r="H38" s="161">
        <v>12189973.43</v>
      </c>
      <c r="I38" s="161">
        <v>4833584.71</v>
      </c>
      <c r="J38" s="161">
        <v>8088915.1699999999</v>
      </c>
      <c r="K38" s="161">
        <v>0</v>
      </c>
      <c r="L38" s="161">
        <v>0</v>
      </c>
      <c r="M38" s="162">
        <v>71752406.320000008</v>
      </c>
      <c r="N38" s="161">
        <v>-16081</v>
      </c>
      <c r="O38" s="157">
        <v>71736325.320000008</v>
      </c>
      <c r="P38" s="163"/>
      <c r="Q38" s="185"/>
      <c r="R38" s="186"/>
    </row>
    <row r="39" spans="1:18" ht="12">
      <c r="A39" s="130" t="s">
        <v>136</v>
      </c>
      <c r="B39" s="170" t="s">
        <v>137</v>
      </c>
      <c r="C39" s="172" t="s">
        <v>138</v>
      </c>
      <c r="D39" s="161">
        <v>7289551.6500000004</v>
      </c>
      <c r="E39" s="161">
        <v>5402297.8899999997</v>
      </c>
      <c r="F39" s="161">
        <v>687143.58000000007</v>
      </c>
      <c r="G39" s="161">
        <v>0</v>
      </c>
      <c r="H39" s="161">
        <v>3205232.05</v>
      </c>
      <c r="I39" s="161">
        <v>4132217.0700000003</v>
      </c>
      <c r="J39" s="161">
        <v>164711197.78000003</v>
      </c>
      <c r="K39" s="161">
        <v>0</v>
      </c>
      <c r="L39" s="161">
        <v>0</v>
      </c>
      <c r="M39" s="162">
        <v>185427640.02000004</v>
      </c>
      <c r="N39" s="161">
        <v>0</v>
      </c>
      <c r="O39" s="157">
        <v>185427640.02000004</v>
      </c>
      <c r="P39" s="163"/>
      <c r="Q39" s="185"/>
      <c r="R39" s="186"/>
    </row>
    <row r="40" spans="1:18" ht="12">
      <c r="A40" s="130" t="s">
        <v>139</v>
      </c>
      <c r="B40" s="170" t="s">
        <v>140</v>
      </c>
      <c r="C40" s="172" t="s">
        <v>141</v>
      </c>
      <c r="D40" s="161">
        <v>5089633.79</v>
      </c>
      <c r="E40" s="161">
        <v>2330897.9499999997</v>
      </c>
      <c r="F40" s="161">
        <v>100905.90999999999</v>
      </c>
      <c r="G40" s="161">
        <v>0</v>
      </c>
      <c r="H40" s="161">
        <v>8189029.8199999994</v>
      </c>
      <c r="I40" s="161">
        <v>1638716.96</v>
      </c>
      <c r="J40" s="161">
        <v>3205512.76</v>
      </c>
      <c r="K40" s="161">
        <v>0</v>
      </c>
      <c r="L40" s="161">
        <v>0</v>
      </c>
      <c r="M40" s="162">
        <v>20554697.189999998</v>
      </c>
      <c r="N40" s="161">
        <v>-322981.03999999998</v>
      </c>
      <c r="O40" s="157">
        <v>20231716.149999999</v>
      </c>
      <c r="P40" s="163"/>
      <c r="Q40" s="185"/>
      <c r="R40" s="186"/>
    </row>
    <row r="41" spans="1:18" ht="12">
      <c r="A41" s="130" t="s">
        <v>142</v>
      </c>
      <c r="B41" s="170" t="s">
        <v>143</v>
      </c>
      <c r="C41" s="172" t="s">
        <v>144</v>
      </c>
      <c r="D41" s="161">
        <v>2974668.7999999998</v>
      </c>
      <c r="E41" s="161">
        <v>-756115.25</v>
      </c>
      <c r="F41" s="161">
        <v>1265767.1000000001</v>
      </c>
      <c r="G41" s="161">
        <v>-362561.63</v>
      </c>
      <c r="H41" s="161">
        <v>-29245.010000000009</v>
      </c>
      <c r="I41" s="161">
        <v>81010.11</v>
      </c>
      <c r="J41" s="161">
        <v>134332.43</v>
      </c>
      <c r="K41" s="161">
        <v>0</v>
      </c>
      <c r="L41" s="161">
        <v>0</v>
      </c>
      <c r="M41" s="162">
        <v>3307856.55</v>
      </c>
      <c r="N41" s="161">
        <v>-3307856.55</v>
      </c>
      <c r="O41" s="162">
        <v>0</v>
      </c>
      <c r="P41" s="163"/>
      <c r="Q41" s="185"/>
      <c r="R41" s="186"/>
    </row>
    <row r="42" spans="1:18" ht="12">
      <c r="A42" s="130" t="s">
        <v>145</v>
      </c>
      <c r="B42" s="170" t="s">
        <v>146</v>
      </c>
      <c r="C42" s="172" t="s">
        <v>147</v>
      </c>
      <c r="D42" s="161">
        <v>3689994.63</v>
      </c>
      <c r="E42" s="161">
        <v>0</v>
      </c>
      <c r="F42" s="161">
        <v>0</v>
      </c>
      <c r="G42" s="161">
        <v>0</v>
      </c>
      <c r="H42" s="161">
        <v>0</v>
      </c>
      <c r="I42" s="161">
        <v>0</v>
      </c>
      <c r="J42" s="161">
        <v>0</v>
      </c>
      <c r="K42" s="161">
        <v>0</v>
      </c>
      <c r="L42" s="161">
        <v>0</v>
      </c>
      <c r="M42" s="162">
        <v>3689994.63</v>
      </c>
      <c r="N42" s="161">
        <v>-3689994.63</v>
      </c>
      <c r="O42" s="162">
        <v>0</v>
      </c>
      <c r="P42" s="163"/>
      <c r="Q42" s="185"/>
      <c r="R42" s="186"/>
    </row>
    <row r="43" spans="1:18" ht="12">
      <c r="A43" s="130" t="s">
        <v>148</v>
      </c>
      <c r="B43" s="170" t="s">
        <v>149</v>
      </c>
      <c r="C43" s="172" t="s">
        <v>150</v>
      </c>
      <c r="D43" s="161">
        <v>0</v>
      </c>
      <c r="E43" s="161">
        <v>0</v>
      </c>
      <c r="F43" s="161">
        <v>0</v>
      </c>
      <c r="G43" s="161">
        <v>0</v>
      </c>
      <c r="H43" s="161">
        <v>0</v>
      </c>
      <c r="I43" s="161">
        <v>0</v>
      </c>
      <c r="J43" s="161">
        <v>0</v>
      </c>
      <c r="K43" s="161">
        <v>0</v>
      </c>
      <c r="L43" s="161">
        <v>0</v>
      </c>
      <c r="M43" s="162">
        <v>0</v>
      </c>
      <c r="N43" s="161">
        <v>0</v>
      </c>
      <c r="O43" s="162">
        <v>0</v>
      </c>
      <c r="P43" s="163"/>
      <c r="Q43" s="185"/>
      <c r="R43" s="186"/>
    </row>
    <row r="44" spans="1:18" ht="12">
      <c r="A44" s="130" t="s">
        <v>151</v>
      </c>
      <c r="B44" s="170" t="s">
        <v>152</v>
      </c>
      <c r="C44" s="172" t="s">
        <v>153</v>
      </c>
      <c r="D44" s="161">
        <v>7077412.0899999999</v>
      </c>
      <c r="E44" s="161">
        <v>0</v>
      </c>
      <c r="F44" s="161">
        <v>0</v>
      </c>
      <c r="G44" s="161">
        <v>0</v>
      </c>
      <c r="H44" s="161">
        <v>0</v>
      </c>
      <c r="I44" s="161">
        <v>0</v>
      </c>
      <c r="J44" s="161">
        <v>0</v>
      </c>
      <c r="K44" s="161">
        <v>0</v>
      </c>
      <c r="L44" s="161">
        <v>0</v>
      </c>
      <c r="M44" s="162">
        <v>7077412.0899999999</v>
      </c>
      <c r="N44" s="161">
        <v>-7077412.0899999999</v>
      </c>
      <c r="O44" s="162">
        <v>0</v>
      </c>
      <c r="P44" s="163"/>
      <c r="Q44" s="185"/>
      <c r="R44" s="186"/>
    </row>
    <row r="45" spans="1:18" ht="12">
      <c r="A45" s="130" t="s">
        <v>154</v>
      </c>
      <c r="B45" s="170" t="s">
        <v>155</v>
      </c>
      <c r="C45" s="172" t="s">
        <v>156</v>
      </c>
      <c r="D45" s="161">
        <v>532144</v>
      </c>
      <c r="E45" s="161">
        <v>0</v>
      </c>
      <c r="F45" s="161">
        <v>0</v>
      </c>
      <c r="G45" s="161">
        <v>0</v>
      </c>
      <c r="H45" s="161">
        <v>0</v>
      </c>
      <c r="I45" s="161">
        <v>0</v>
      </c>
      <c r="J45" s="161">
        <v>0</v>
      </c>
      <c r="K45" s="161">
        <v>0</v>
      </c>
      <c r="L45" s="161">
        <v>0</v>
      </c>
      <c r="M45" s="162">
        <v>532144</v>
      </c>
      <c r="N45" s="161">
        <v>-532144</v>
      </c>
      <c r="O45" s="162">
        <v>0</v>
      </c>
      <c r="P45" s="163"/>
      <c r="Q45" s="185"/>
      <c r="R45" s="186"/>
    </row>
    <row r="46" spans="1:18" ht="12">
      <c r="A46" s="130" t="s">
        <v>157</v>
      </c>
      <c r="B46" s="170" t="s">
        <v>158</v>
      </c>
      <c r="C46" s="172" t="s">
        <v>159</v>
      </c>
      <c r="D46" s="161">
        <v>2320598.89</v>
      </c>
      <c r="E46" s="161">
        <v>0</v>
      </c>
      <c r="F46" s="161">
        <v>0</v>
      </c>
      <c r="G46" s="161">
        <v>0</v>
      </c>
      <c r="H46" s="161">
        <v>0</v>
      </c>
      <c r="I46" s="161">
        <v>0</v>
      </c>
      <c r="J46" s="161">
        <v>0</v>
      </c>
      <c r="K46" s="161">
        <v>0</v>
      </c>
      <c r="L46" s="161">
        <v>0</v>
      </c>
      <c r="M46" s="162">
        <v>2320598.89</v>
      </c>
      <c r="N46" s="161">
        <v>-2320598.89</v>
      </c>
      <c r="O46" s="162">
        <v>0</v>
      </c>
      <c r="P46" s="163"/>
      <c r="Q46" s="185"/>
      <c r="R46" s="186"/>
    </row>
    <row r="47" spans="1:18" ht="12">
      <c r="A47" s="130" t="s">
        <v>160</v>
      </c>
      <c r="B47" s="170" t="s">
        <v>161</v>
      </c>
      <c r="C47" s="172" t="s">
        <v>162</v>
      </c>
      <c r="D47" s="161">
        <v>28215548.710000001</v>
      </c>
      <c r="E47" s="161">
        <v>0</v>
      </c>
      <c r="F47" s="161">
        <v>0</v>
      </c>
      <c r="G47" s="161">
        <v>0</v>
      </c>
      <c r="H47" s="161">
        <v>0</v>
      </c>
      <c r="I47" s="161">
        <v>0</v>
      </c>
      <c r="J47" s="161">
        <v>0</v>
      </c>
      <c r="K47" s="161">
        <v>0</v>
      </c>
      <c r="L47" s="161">
        <v>0</v>
      </c>
      <c r="M47" s="162">
        <v>28215548.710000001</v>
      </c>
      <c r="N47" s="161">
        <v>-28215548.710000001</v>
      </c>
      <c r="O47" s="162">
        <v>0</v>
      </c>
      <c r="P47" s="163"/>
      <c r="Q47" s="185"/>
      <c r="R47" s="186"/>
    </row>
    <row r="48" spans="1:18" ht="12">
      <c r="A48" s="130" t="s">
        <v>163</v>
      </c>
      <c r="B48" s="170" t="s">
        <v>164</v>
      </c>
      <c r="C48" s="172" t="s">
        <v>165</v>
      </c>
      <c r="D48" s="161">
        <v>0</v>
      </c>
      <c r="E48" s="161">
        <v>0</v>
      </c>
      <c r="F48" s="161">
        <v>0</v>
      </c>
      <c r="G48" s="161">
        <v>0</v>
      </c>
      <c r="H48" s="161">
        <v>0</v>
      </c>
      <c r="I48" s="161">
        <v>0</v>
      </c>
      <c r="J48" s="161">
        <v>0</v>
      </c>
      <c r="K48" s="161">
        <v>0</v>
      </c>
      <c r="L48" s="161">
        <v>0</v>
      </c>
      <c r="M48" s="162">
        <v>0</v>
      </c>
      <c r="N48" s="161">
        <v>0</v>
      </c>
      <c r="O48" s="162">
        <v>0</v>
      </c>
      <c r="P48" s="163"/>
      <c r="Q48" s="185"/>
      <c r="R48" s="186"/>
    </row>
    <row r="49" spans="1:253" ht="12">
      <c r="A49" s="167" t="s">
        <v>166</v>
      </c>
      <c r="B49" s="170" t="s">
        <v>167</v>
      </c>
      <c r="C49" s="172" t="s">
        <v>168</v>
      </c>
      <c r="D49" s="161">
        <v>0</v>
      </c>
      <c r="E49" s="161">
        <v>0</v>
      </c>
      <c r="F49" s="161">
        <v>0</v>
      </c>
      <c r="G49" s="161">
        <v>0</v>
      </c>
      <c r="H49" s="161">
        <v>0</v>
      </c>
      <c r="I49" s="161">
        <v>0</v>
      </c>
      <c r="J49" s="161">
        <v>0</v>
      </c>
      <c r="K49" s="161">
        <v>0</v>
      </c>
      <c r="L49" s="161">
        <v>32560526.130000003</v>
      </c>
      <c r="M49" s="162">
        <v>32560526.130000003</v>
      </c>
      <c r="N49" s="161">
        <v>0</v>
      </c>
      <c r="O49" s="157">
        <v>32560526.130000003</v>
      </c>
      <c r="P49" s="163"/>
      <c r="Q49" s="185"/>
      <c r="R49" s="186"/>
    </row>
    <row r="50" spans="1:253" ht="12">
      <c r="A50" s="167" t="s">
        <v>169</v>
      </c>
      <c r="B50" s="170" t="s">
        <v>170</v>
      </c>
      <c r="C50" s="172" t="s">
        <v>171</v>
      </c>
      <c r="D50" s="161">
        <v>0</v>
      </c>
      <c r="E50" s="161">
        <v>0</v>
      </c>
      <c r="F50" s="161">
        <v>0</v>
      </c>
      <c r="G50" s="161">
        <v>0</v>
      </c>
      <c r="H50" s="161">
        <v>0</v>
      </c>
      <c r="I50" s="161">
        <v>0</v>
      </c>
      <c r="J50" s="161">
        <v>0</v>
      </c>
      <c r="K50" s="161">
        <v>0</v>
      </c>
      <c r="L50" s="161">
        <v>-15368022.600000001</v>
      </c>
      <c r="M50" s="162">
        <v>-15368022.600000001</v>
      </c>
      <c r="N50" s="161">
        <v>0</v>
      </c>
      <c r="O50" s="157">
        <v>-15368022.600000001</v>
      </c>
      <c r="P50" s="163"/>
      <c r="Q50" s="185"/>
      <c r="R50" s="186"/>
    </row>
    <row r="51" spans="1:253" ht="12">
      <c r="A51" s="167" t="s">
        <v>166</v>
      </c>
      <c r="B51" s="170" t="s">
        <v>172</v>
      </c>
      <c r="C51" s="172" t="s">
        <v>173</v>
      </c>
      <c r="D51" s="161">
        <v>0</v>
      </c>
      <c r="E51" s="161">
        <v>0</v>
      </c>
      <c r="F51" s="161">
        <v>0</v>
      </c>
      <c r="G51" s="161">
        <v>0</v>
      </c>
      <c r="H51" s="161">
        <v>0</v>
      </c>
      <c r="I51" s="161">
        <v>0</v>
      </c>
      <c r="J51" s="161">
        <v>0</v>
      </c>
      <c r="K51" s="161">
        <v>0</v>
      </c>
      <c r="L51" s="161">
        <v>87368763.810000002</v>
      </c>
      <c r="M51" s="162">
        <v>87368763.810000002</v>
      </c>
      <c r="N51" s="161">
        <v>0</v>
      </c>
      <c r="O51" s="157">
        <v>87368763.810000002</v>
      </c>
      <c r="P51" s="163"/>
      <c r="Q51" s="185"/>
      <c r="R51" s="186"/>
    </row>
    <row r="52" spans="1:253" ht="12">
      <c r="A52" s="167" t="s">
        <v>169</v>
      </c>
      <c r="B52" s="170" t="s">
        <v>174</v>
      </c>
      <c r="C52" s="172" t="s">
        <v>175</v>
      </c>
      <c r="D52" s="161">
        <v>0</v>
      </c>
      <c r="E52" s="161">
        <v>0</v>
      </c>
      <c r="F52" s="161">
        <v>0</v>
      </c>
      <c r="G52" s="161">
        <v>0</v>
      </c>
      <c r="H52" s="161">
        <v>0</v>
      </c>
      <c r="I52" s="161">
        <v>0</v>
      </c>
      <c r="J52" s="161">
        <v>0</v>
      </c>
      <c r="K52" s="161">
        <v>0</v>
      </c>
      <c r="L52" s="161">
        <v>-24434102.059999999</v>
      </c>
      <c r="M52" s="162">
        <v>-24434102.059999999</v>
      </c>
      <c r="N52" s="161">
        <v>0</v>
      </c>
      <c r="O52" s="157">
        <v>-24434102.059999999</v>
      </c>
      <c r="P52" s="163"/>
      <c r="Q52" s="185"/>
      <c r="R52" s="186"/>
    </row>
    <row r="53" spans="1:253" ht="12">
      <c r="A53" s="130" t="s">
        <v>176</v>
      </c>
      <c r="B53" s="170" t="s">
        <v>177</v>
      </c>
      <c r="C53" s="172" t="s">
        <v>178</v>
      </c>
      <c r="D53" s="161">
        <v>0</v>
      </c>
      <c r="E53" s="161">
        <v>0</v>
      </c>
      <c r="F53" s="161">
        <v>0</v>
      </c>
      <c r="G53" s="161">
        <v>0</v>
      </c>
      <c r="H53" s="161">
        <v>0</v>
      </c>
      <c r="I53" s="161">
        <v>0</v>
      </c>
      <c r="J53" s="161">
        <v>0</v>
      </c>
      <c r="K53" s="161">
        <v>0</v>
      </c>
      <c r="L53" s="161">
        <v>388096521.92999995</v>
      </c>
      <c r="M53" s="162">
        <v>388096521.92999995</v>
      </c>
      <c r="N53" s="161">
        <v>0</v>
      </c>
      <c r="O53" s="157">
        <v>388096521.92999995</v>
      </c>
      <c r="P53" s="163"/>
      <c r="Q53" s="185"/>
      <c r="R53" s="186"/>
    </row>
    <row r="54" spans="1:253" ht="12">
      <c r="A54" s="130" t="s">
        <v>179</v>
      </c>
      <c r="B54" s="170" t="s">
        <v>180</v>
      </c>
      <c r="C54" s="172" t="s">
        <v>181</v>
      </c>
      <c r="D54" s="161">
        <v>0</v>
      </c>
      <c r="E54" s="161">
        <v>0</v>
      </c>
      <c r="F54" s="161">
        <v>0</v>
      </c>
      <c r="G54" s="161">
        <v>0</v>
      </c>
      <c r="H54" s="161">
        <v>0</v>
      </c>
      <c r="I54" s="161">
        <v>0</v>
      </c>
      <c r="J54" s="161">
        <v>0</v>
      </c>
      <c r="K54" s="161">
        <v>0</v>
      </c>
      <c r="L54" s="161">
        <v>5590560144.8900003</v>
      </c>
      <c r="M54" s="162">
        <v>5590560144.8900003</v>
      </c>
      <c r="N54" s="161">
        <v>0</v>
      </c>
      <c r="O54" s="157">
        <v>5590560144.8900003</v>
      </c>
      <c r="P54" s="163"/>
      <c r="Q54" s="185"/>
      <c r="R54" s="186"/>
    </row>
    <row r="55" spans="1:253" ht="12">
      <c r="A55" s="130" t="s">
        <v>182</v>
      </c>
      <c r="B55" s="170" t="s">
        <v>183</v>
      </c>
      <c r="C55" s="172" t="s">
        <v>184</v>
      </c>
      <c r="D55" s="161">
        <v>0</v>
      </c>
      <c r="E55" s="161">
        <v>0</v>
      </c>
      <c r="F55" s="161">
        <v>0</v>
      </c>
      <c r="G55" s="161">
        <v>0</v>
      </c>
      <c r="H55" s="161">
        <v>0</v>
      </c>
      <c r="I55" s="161">
        <v>0</v>
      </c>
      <c r="J55" s="161">
        <v>0</v>
      </c>
      <c r="K55" s="161">
        <v>0</v>
      </c>
      <c r="L55" s="161">
        <v>-2306696379.1700006</v>
      </c>
      <c r="M55" s="162">
        <v>-2306696379.1700006</v>
      </c>
      <c r="N55" s="161">
        <v>-43614290.270000003</v>
      </c>
      <c r="O55" s="157">
        <v>-2350310669.4400005</v>
      </c>
      <c r="P55" s="163"/>
      <c r="Q55" s="185"/>
      <c r="R55" s="186"/>
    </row>
    <row r="56" spans="1:253" ht="12">
      <c r="A56" s="130" t="s">
        <v>185</v>
      </c>
      <c r="B56" s="170" t="s">
        <v>186</v>
      </c>
      <c r="C56" s="172" t="s">
        <v>187</v>
      </c>
      <c r="D56" s="161">
        <v>0</v>
      </c>
      <c r="E56" s="161">
        <v>0</v>
      </c>
      <c r="F56" s="161">
        <v>0</v>
      </c>
      <c r="G56" s="161">
        <v>0</v>
      </c>
      <c r="H56" s="161">
        <v>0</v>
      </c>
      <c r="I56" s="161">
        <v>0</v>
      </c>
      <c r="J56" s="161">
        <v>0</v>
      </c>
      <c r="K56" s="161">
        <v>0</v>
      </c>
      <c r="L56" s="161">
        <v>546006951.19000006</v>
      </c>
      <c r="M56" s="162">
        <v>546006951.19000006</v>
      </c>
      <c r="N56" s="161">
        <v>-67922.559999999998</v>
      </c>
      <c r="O56" s="157">
        <v>545939028.63000011</v>
      </c>
      <c r="P56" s="163"/>
      <c r="Q56" s="185"/>
      <c r="R56" s="186"/>
    </row>
    <row r="57" spans="1:253" ht="12">
      <c r="A57" s="130" t="s">
        <v>188</v>
      </c>
      <c r="B57" s="170" t="s">
        <v>189</v>
      </c>
      <c r="C57" s="172" t="s">
        <v>190</v>
      </c>
      <c r="D57" s="161">
        <v>0</v>
      </c>
      <c r="E57" s="161">
        <v>0</v>
      </c>
      <c r="F57" s="161">
        <v>0</v>
      </c>
      <c r="G57" s="161">
        <v>0</v>
      </c>
      <c r="H57" s="161">
        <v>0</v>
      </c>
      <c r="I57" s="161">
        <v>0</v>
      </c>
      <c r="J57" s="161">
        <v>0</v>
      </c>
      <c r="K57" s="161">
        <v>0</v>
      </c>
      <c r="L57" s="161">
        <v>-424326951.59000003</v>
      </c>
      <c r="M57" s="162">
        <v>-424326951.59000003</v>
      </c>
      <c r="N57" s="161">
        <v>-10972311.390000001</v>
      </c>
      <c r="O57" s="157">
        <v>-435299262.98000002</v>
      </c>
      <c r="P57" s="163"/>
      <c r="Q57" s="185"/>
      <c r="R57" s="186"/>
    </row>
    <row r="58" spans="1:253" s="191" customFormat="1" ht="12">
      <c r="A58" s="187" t="s">
        <v>191</v>
      </c>
      <c r="B58" s="188" t="s">
        <v>192</v>
      </c>
      <c r="C58" s="189" t="s">
        <v>193</v>
      </c>
      <c r="D58" s="161">
        <v>0</v>
      </c>
      <c r="E58" s="161">
        <v>0</v>
      </c>
      <c r="F58" s="161">
        <v>0</v>
      </c>
      <c r="G58" s="161">
        <v>0</v>
      </c>
      <c r="H58" s="161">
        <v>0</v>
      </c>
      <c r="I58" s="161">
        <v>0</v>
      </c>
      <c r="J58" s="161">
        <v>0</v>
      </c>
      <c r="K58" s="161">
        <v>0</v>
      </c>
      <c r="L58" s="161">
        <v>14527487.149999999</v>
      </c>
      <c r="M58" s="162">
        <v>14527487.149999999</v>
      </c>
      <c r="N58" s="161">
        <v>-14527487.149999999</v>
      </c>
      <c r="O58" s="157">
        <v>0</v>
      </c>
      <c r="P58" s="163"/>
      <c r="Q58" s="185"/>
      <c r="R58" s="186"/>
      <c r="S58" s="129"/>
      <c r="T58" s="129"/>
      <c r="U58" s="129"/>
      <c r="V58" s="129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  <c r="AU58" s="190"/>
      <c r="AV58" s="190"/>
      <c r="AW58" s="190"/>
      <c r="AX58" s="190"/>
      <c r="AY58" s="190"/>
      <c r="AZ58" s="190"/>
      <c r="BA58" s="190"/>
      <c r="BB58" s="190"/>
      <c r="BC58" s="190"/>
      <c r="BD58" s="190"/>
      <c r="BE58" s="190"/>
      <c r="BF58" s="190"/>
      <c r="BG58" s="190"/>
      <c r="BH58" s="190"/>
      <c r="BI58" s="190"/>
      <c r="BJ58" s="190"/>
      <c r="BK58" s="190"/>
      <c r="BL58" s="190"/>
      <c r="BM58" s="190"/>
      <c r="BN58" s="190"/>
      <c r="BO58" s="190"/>
      <c r="BP58" s="190"/>
      <c r="BQ58" s="190"/>
      <c r="BR58" s="190"/>
      <c r="BS58" s="190"/>
      <c r="BT58" s="190"/>
      <c r="BU58" s="190"/>
      <c r="BV58" s="190"/>
      <c r="BW58" s="190"/>
      <c r="BX58" s="190"/>
      <c r="BY58" s="190"/>
      <c r="BZ58" s="190"/>
      <c r="CA58" s="190"/>
      <c r="CB58" s="190"/>
      <c r="CC58" s="190"/>
      <c r="CD58" s="190"/>
      <c r="CE58" s="190"/>
      <c r="CF58" s="190"/>
      <c r="CG58" s="190"/>
      <c r="CH58" s="190"/>
      <c r="CI58" s="190"/>
      <c r="CJ58" s="190"/>
      <c r="CK58" s="190"/>
      <c r="CL58" s="190"/>
      <c r="CM58" s="190"/>
      <c r="CN58" s="190"/>
      <c r="CO58" s="190"/>
      <c r="CP58" s="190"/>
      <c r="CQ58" s="190"/>
      <c r="CR58" s="190"/>
      <c r="CS58" s="190"/>
      <c r="CT58" s="190"/>
      <c r="CU58" s="190"/>
      <c r="CV58" s="190"/>
      <c r="CW58" s="190"/>
      <c r="CX58" s="190"/>
      <c r="CY58" s="190"/>
      <c r="CZ58" s="190"/>
      <c r="DA58" s="190"/>
      <c r="DB58" s="190"/>
      <c r="DC58" s="190"/>
      <c r="DD58" s="190"/>
      <c r="DE58" s="190"/>
      <c r="DF58" s="190"/>
      <c r="DG58" s="190"/>
      <c r="DH58" s="190"/>
      <c r="DI58" s="190"/>
      <c r="DJ58" s="190"/>
      <c r="DK58" s="190"/>
      <c r="DL58" s="190"/>
      <c r="DM58" s="190"/>
      <c r="DN58" s="190"/>
      <c r="DO58" s="190"/>
      <c r="DP58" s="190"/>
      <c r="DQ58" s="190"/>
      <c r="DR58" s="190"/>
      <c r="DS58" s="190"/>
      <c r="DT58" s="190"/>
      <c r="DU58" s="190"/>
      <c r="DV58" s="190"/>
      <c r="DW58" s="190"/>
      <c r="DX58" s="190"/>
      <c r="DY58" s="190"/>
      <c r="DZ58" s="190"/>
      <c r="EA58" s="190"/>
      <c r="EB58" s="190"/>
      <c r="EC58" s="190"/>
      <c r="ED58" s="190"/>
      <c r="EE58" s="190"/>
      <c r="EF58" s="190"/>
      <c r="EG58" s="190"/>
      <c r="EH58" s="190"/>
      <c r="EI58" s="190"/>
      <c r="EJ58" s="190"/>
      <c r="EK58" s="190"/>
      <c r="EL58" s="190"/>
      <c r="EM58" s="190"/>
      <c r="EN58" s="190"/>
      <c r="EO58" s="190"/>
      <c r="EP58" s="190"/>
      <c r="EQ58" s="190"/>
      <c r="ER58" s="190"/>
      <c r="ES58" s="190"/>
      <c r="ET58" s="190"/>
      <c r="EU58" s="190"/>
      <c r="EV58" s="190"/>
      <c r="EW58" s="190"/>
      <c r="EX58" s="190"/>
      <c r="EY58" s="190"/>
      <c r="EZ58" s="190"/>
      <c r="FA58" s="190"/>
      <c r="FB58" s="190"/>
      <c r="FC58" s="190"/>
      <c r="FD58" s="190"/>
      <c r="FE58" s="190"/>
      <c r="FF58" s="190"/>
      <c r="FG58" s="190"/>
      <c r="FH58" s="190"/>
      <c r="FI58" s="190"/>
      <c r="FJ58" s="190"/>
      <c r="FK58" s="190"/>
      <c r="FL58" s="190"/>
      <c r="FM58" s="190"/>
      <c r="FN58" s="190"/>
      <c r="FO58" s="190"/>
      <c r="FP58" s="190"/>
      <c r="FQ58" s="190"/>
      <c r="FR58" s="190"/>
      <c r="FS58" s="190"/>
      <c r="FT58" s="190"/>
      <c r="FU58" s="190"/>
      <c r="FV58" s="190"/>
      <c r="FW58" s="190"/>
      <c r="FX58" s="190"/>
      <c r="FY58" s="190"/>
      <c r="FZ58" s="190"/>
      <c r="GA58" s="190"/>
      <c r="GB58" s="190"/>
      <c r="GC58" s="190"/>
      <c r="GD58" s="190"/>
      <c r="GE58" s="190"/>
      <c r="GF58" s="190"/>
      <c r="GG58" s="190"/>
      <c r="GH58" s="190"/>
      <c r="GI58" s="190"/>
      <c r="GJ58" s="190"/>
      <c r="GK58" s="190"/>
      <c r="GL58" s="190"/>
      <c r="GM58" s="190"/>
      <c r="GN58" s="190"/>
      <c r="GO58" s="190"/>
      <c r="GP58" s="190"/>
      <c r="GQ58" s="190"/>
      <c r="GR58" s="190"/>
      <c r="GS58" s="190"/>
      <c r="GT58" s="190"/>
      <c r="GU58" s="190"/>
      <c r="GV58" s="190"/>
      <c r="GW58" s="190"/>
      <c r="GX58" s="190"/>
      <c r="GY58" s="190"/>
      <c r="GZ58" s="190"/>
      <c r="HA58" s="190"/>
      <c r="HB58" s="190"/>
      <c r="HC58" s="190"/>
      <c r="HD58" s="190"/>
      <c r="HE58" s="190"/>
      <c r="HF58" s="190"/>
      <c r="HG58" s="190"/>
      <c r="HH58" s="190"/>
      <c r="HI58" s="190"/>
      <c r="HJ58" s="190"/>
      <c r="HK58" s="190"/>
      <c r="HL58" s="190"/>
      <c r="HM58" s="190"/>
      <c r="HN58" s="190"/>
      <c r="HO58" s="190"/>
      <c r="HP58" s="190"/>
      <c r="HQ58" s="190"/>
      <c r="HR58" s="190"/>
      <c r="HS58" s="190"/>
      <c r="HT58" s="190"/>
      <c r="HU58" s="190"/>
      <c r="HV58" s="190"/>
      <c r="HW58" s="190"/>
      <c r="HX58" s="190"/>
      <c r="HY58" s="190"/>
      <c r="HZ58" s="190"/>
      <c r="IA58" s="190"/>
      <c r="IB58" s="190"/>
      <c r="IC58" s="190"/>
      <c r="ID58" s="190"/>
      <c r="IE58" s="190"/>
      <c r="IF58" s="190"/>
      <c r="IG58" s="190"/>
      <c r="IH58" s="190"/>
      <c r="II58" s="190"/>
      <c r="IJ58" s="190"/>
      <c r="IK58" s="190"/>
      <c r="IL58" s="190"/>
      <c r="IM58" s="190"/>
      <c r="IN58" s="190"/>
      <c r="IO58" s="190"/>
      <c r="IP58" s="190"/>
      <c r="IQ58" s="190"/>
      <c r="IR58" s="190"/>
      <c r="IS58" s="190"/>
    </row>
    <row r="59" spans="1:253" ht="12">
      <c r="A59" s="130" t="s">
        <v>194</v>
      </c>
      <c r="B59" s="170" t="s">
        <v>195</v>
      </c>
      <c r="C59" s="172" t="s">
        <v>196</v>
      </c>
      <c r="D59" s="161">
        <v>0</v>
      </c>
      <c r="E59" s="161">
        <v>0</v>
      </c>
      <c r="F59" s="161">
        <v>0</v>
      </c>
      <c r="G59" s="161">
        <v>0</v>
      </c>
      <c r="H59" s="161">
        <v>0</v>
      </c>
      <c r="I59" s="161">
        <v>0</v>
      </c>
      <c r="J59" s="161">
        <v>0</v>
      </c>
      <c r="K59" s="161">
        <v>0</v>
      </c>
      <c r="L59" s="161">
        <v>112666342.97000001</v>
      </c>
      <c r="M59" s="162">
        <v>112666342.97000001</v>
      </c>
      <c r="N59" s="161">
        <v>6768068.6600000001</v>
      </c>
      <c r="O59" s="157">
        <v>119434411.63000001</v>
      </c>
      <c r="P59" s="163"/>
      <c r="Q59" s="185"/>
      <c r="R59" s="186"/>
    </row>
    <row r="60" spans="1:253" ht="12">
      <c r="A60" s="130" t="s">
        <v>197</v>
      </c>
      <c r="B60" s="170" t="s">
        <v>198</v>
      </c>
      <c r="C60" s="172" t="s">
        <v>199</v>
      </c>
      <c r="D60" s="161">
        <v>0</v>
      </c>
      <c r="E60" s="161">
        <v>0</v>
      </c>
      <c r="F60" s="161">
        <v>0</v>
      </c>
      <c r="G60" s="161">
        <v>0</v>
      </c>
      <c r="H60" s="161">
        <v>0</v>
      </c>
      <c r="I60" s="161">
        <v>0</v>
      </c>
      <c r="J60" s="161">
        <v>0</v>
      </c>
      <c r="K60" s="161">
        <v>0</v>
      </c>
      <c r="L60" s="161">
        <v>-103051802.34</v>
      </c>
      <c r="M60" s="162">
        <v>-103051802.34</v>
      </c>
      <c r="N60" s="161">
        <v>-6913377.1200000001</v>
      </c>
      <c r="O60" s="157">
        <v>-109965179.46000001</v>
      </c>
      <c r="P60" s="163"/>
      <c r="Q60" s="185"/>
      <c r="R60" s="186"/>
    </row>
    <row r="61" spans="1:253" ht="12">
      <c r="A61" s="130" t="s">
        <v>200</v>
      </c>
      <c r="B61" s="170" t="s">
        <v>201</v>
      </c>
      <c r="C61" s="172" t="s">
        <v>202</v>
      </c>
      <c r="D61" s="161">
        <v>0</v>
      </c>
      <c r="E61" s="161">
        <v>0</v>
      </c>
      <c r="F61" s="161">
        <v>0</v>
      </c>
      <c r="G61" s="161">
        <v>0</v>
      </c>
      <c r="H61" s="161">
        <v>0</v>
      </c>
      <c r="I61" s="161">
        <v>0</v>
      </c>
      <c r="J61" s="161">
        <v>0</v>
      </c>
      <c r="K61" s="161">
        <v>0</v>
      </c>
      <c r="L61" s="161">
        <v>263573227.52999997</v>
      </c>
      <c r="M61" s="162">
        <v>263573227.52999997</v>
      </c>
      <c r="N61" s="161">
        <v>0</v>
      </c>
      <c r="O61" s="157">
        <v>263573227.52999997</v>
      </c>
      <c r="P61" s="163"/>
      <c r="Q61" s="185"/>
      <c r="R61" s="186"/>
    </row>
    <row r="62" spans="1:253" ht="12">
      <c r="A62" s="130" t="s">
        <v>203</v>
      </c>
      <c r="B62" s="170" t="s">
        <v>204</v>
      </c>
      <c r="C62" s="172" t="s">
        <v>205</v>
      </c>
      <c r="D62" s="161">
        <v>0</v>
      </c>
      <c r="E62" s="161">
        <v>0</v>
      </c>
      <c r="F62" s="161">
        <v>0</v>
      </c>
      <c r="G62" s="161">
        <v>0</v>
      </c>
      <c r="H62" s="161">
        <v>0</v>
      </c>
      <c r="I62" s="161">
        <v>0</v>
      </c>
      <c r="J62" s="161">
        <v>0</v>
      </c>
      <c r="K62" s="161">
        <v>0</v>
      </c>
      <c r="L62" s="161">
        <v>-219791606.54999998</v>
      </c>
      <c r="M62" s="162">
        <v>-219791606.54999998</v>
      </c>
      <c r="N62" s="161">
        <v>-7227353.7199999997</v>
      </c>
      <c r="O62" s="157">
        <v>-227018960.26999998</v>
      </c>
      <c r="P62" s="163"/>
      <c r="Q62" s="185"/>
      <c r="R62" s="186"/>
    </row>
    <row r="63" spans="1:253" ht="12">
      <c r="A63" s="130" t="s">
        <v>206</v>
      </c>
      <c r="B63" s="170" t="s">
        <v>207</v>
      </c>
      <c r="C63" s="172" t="s">
        <v>208</v>
      </c>
      <c r="D63" s="161">
        <v>0</v>
      </c>
      <c r="E63" s="161">
        <v>0</v>
      </c>
      <c r="F63" s="161">
        <v>0</v>
      </c>
      <c r="G63" s="161">
        <v>0</v>
      </c>
      <c r="H63" s="161">
        <v>0</v>
      </c>
      <c r="I63" s="161">
        <v>0</v>
      </c>
      <c r="J63" s="161">
        <v>0</v>
      </c>
      <c r="K63" s="161">
        <v>0</v>
      </c>
      <c r="L63" s="161">
        <v>40304878.849999994</v>
      </c>
      <c r="M63" s="162">
        <v>40304878.849999994</v>
      </c>
      <c r="N63" s="161">
        <v>0</v>
      </c>
      <c r="O63" s="157">
        <v>40304878.849999994</v>
      </c>
      <c r="P63" s="163"/>
      <c r="Q63" s="185"/>
      <c r="R63" s="186"/>
    </row>
    <row r="64" spans="1:253" ht="12">
      <c r="A64" s="130" t="s">
        <v>209</v>
      </c>
      <c r="B64" s="170" t="s">
        <v>210</v>
      </c>
      <c r="C64" s="172" t="s">
        <v>211</v>
      </c>
      <c r="D64" s="161">
        <v>0</v>
      </c>
      <c r="E64" s="161">
        <v>0</v>
      </c>
      <c r="F64" s="161">
        <v>0</v>
      </c>
      <c r="G64" s="161">
        <v>0</v>
      </c>
      <c r="H64" s="161">
        <v>0</v>
      </c>
      <c r="I64" s="161">
        <v>0</v>
      </c>
      <c r="J64" s="161">
        <v>0</v>
      </c>
      <c r="K64" s="161">
        <v>0</v>
      </c>
      <c r="L64" s="161">
        <v>-26427102.680000003</v>
      </c>
      <c r="M64" s="162">
        <v>-26427102.680000003</v>
      </c>
      <c r="N64" s="161">
        <v>-7506778.8300000001</v>
      </c>
      <c r="O64" s="157">
        <v>-33933881.510000005</v>
      </c>
      <c r="P64" s="163"/>
      <c r="Q64" s="185"/>
      <c r="R64" s="186"/>
    </row>
    <row r="65" spans="1:253" ht="12">
      <c r="A65" s="130" t="s">
        <v>212</v>
      </c>
      <c r="B65" s="170" t="s">
        <v>213</v>
      </c>
      <c r="C65" s="172" t="s">
        <v>214</v>
      </c>
      <c r="D65" s="161">
        <v>0</v>
      </c>
      <c r="E65" s="161">
        <v>0</v>
      </c>
      <c r="F65" s="161">
        <v>0</v>
      </c>
      <c r="G65" s="161">
        <v>0</v>
      </c>
      <c r="H65" s="161">
        <v>0</v>
      </c>
      <c r="I65" s="161">
        <v>0</v>
      </c>
      <c r="J65" s="161">
        <v>0</v>
      </c>
      <c r="K65" s="161">
        <v>0</v>
      </c>
      <c r="L65" s="161">
        <v>19429098.060000002</v>
      </c>
      <c r="M65" s="162">
        <v>19429098.060000002</v>
      </c>
      <c r="N65" s="161">
        <v>0</v>
      </c>
      <c r="O65" s="157">
        <v>19429098.060000002</v>
      </c>
      <c r="P65" s="163"/>
      <c r="Q65" s="185"/>
      <c r="R65" s="186"/>
    </row>
    <row r="66" spans="1:253" ht="12">
      <c r="A66" s="130" t="s">
        <v>215</v>
      </c>
      <c r="B66" s="170" t="s">
        <v>216</v>
      </c>
      <c r="C66" s="172" t="s">
        <v>217</v>
      </c>
      <c r="D66" s="161">
        <v>0</v>
      </c>
      <c r="E66" s="161">
        <v>0</v>
      </c>
      <c r="F66" s="161">
        <v>0</v>
      </c>
      <c r="G66" s="161">
        <v>0</v>
      </c>
      <c r="H66" s="161">
        <v>0</v>
      </c>
      <c r="I66" s="161">
        <v>0</v>
      </c>
      <c r="J66" s="161">
        <v>0</v>
      </c>
      <c r="K66" s="161">
        <v>0</v>
      </c>
      <c r="L66" s="161">
        <v>-11193773.370000001</v>
      </c>
      <c r="M66" s="162">
        <v>-11193773.370000001</v>
      </c>
      <c r="N66" s="161">
        <v>0</v>
      </c>
      <c r="O66" s="157">
        <v>-11193773.370000001</v>
      </c>
      <c r="P66" s="163"/>
      <c r="Q66" s="185"/>
      <c r="R66" s="186"/>
    </row>
    <row r="67" spans="1:253" ht="12">
      <c r="A67" s="130" t="s">
        <v>218</v>
      </c>
      <c r="B67" s="170" t="s">
        <v>219</v>
      </c>
      <c r="C67" s="172" t="s">
        <v>220</v>
      </c>
      <c r="D67" s="161">
        <v>0</v>
      </c>
      <c r="E67" s="161">
        <v>0</v>
      </c>
      <c r="F67" s="161">
        <v>0</v>
      </c>
      <c r="G67" s="161">
        <v>0</v>
      </c>
      <c r="H67" s="161">
        <v>0</v>
      </c>
      <c r="I67" s="161">
        <v>0</v>
      </c>
      <c r="J67" s="161">
        <v>0</v>
      </c>
      <c r="K67" s="161">
        <v>0</v>
      </c>
      <c r="L67" s="161">
        <v>1665314.48</v>
      </c>
      <c r="M67" s="162">
        <v>1665314.48</v>
      </c>
      <c r="N67" s="161">
        <v>0</v>
      </c>
      <c r="O67" s="157">
        <v>1665314.48</v>
      </c>
      <c r="P67" s="163"/>
      <c r="Q67" s="185"/>
      <c r="R67" s="186"/>
      <c r="S67" s="190"/>
      <c r="T67" s="190"/>
      <c r="U67" s="190"/>
      <c r="V67" s="190"/>
    </row>
    <row r="68" spans="1:253" ht="12">
      <c r="A68" s="130" t="s">
        <v>221</v>
      </c>
      <c r="B68" s="170" t="s">
        <v>222</v>
      </c>
      <c r="C68" s="172" t="s">
        <v>223</v>
      </c>
      <c r="D68" s="161">
        <v>0</v>
      </c>
      <c r="E68" s="161">
        <v>0</v>
      </c>
      <c r="F68" s="161">
        <v>0</v>
      </c>
      <c r="G68" s="161">
        <v>0</v>
      </c>
      <c r="H68" s="161">
        <v>0</v>
      </c>
      <c r="I68" s="161">
        <v>0</v>
      </c>
      <c r="J68" s="161">
        <v>0</v>
      </c>
      <c r="K68" s="161">
        <v>0</v>
      </c>
      <c r="L68" s="161">
        <v>-119420.68</v>
      </c>
      <c r="M68" s="162">
        <v>-119420.68</v>
      </c>
      <c r="N68" s="161">
        <v>0</v>
      </c>
      <c r="O68" s="157">
        <v>-119420.68</v>
      </c>
      <c r="P68" s="163"/>
      <c r="Q68" s="185"/>
      <c r="R68" s="186"/>
    </row>
    <row r="69" spans="1:253" ht="12">
      <c r="A69" s="130" t="s">
        <v>224</v>
      </c>
      <c r="B69" s="188" t="s">
        <v>110</v>
      </c>
      <c r="C69" s="189" t="s">
        <v>225</v>
      </c>
      <c r="D69" s="161">
        <v>0</v>
      </c>
      <c r="E69" s="161">
        <v>0</v>
      </c>
      <c r="F69" s="161">
        <v>0</v>
      </c>
      <c r="G69" s="161">
        <v>0</v>
      </c>
      <c r="H69" s="161">
        <v>0</v>
      </c>
      <c r="I69" s="161">
        <v>0</v>
      </c>
      <c r="J69" s="161">
        <v>0</v>
      </c>
      <c r="K69" s="161">
        <v>0</v>
      </c>
      <c r="L69" s="161">
        <v>0</v>
      </c>
      <c r="M69" s="162">
        <v>0</v>
      </c>
      <c r="N69" s="161">
        <v>0</v>
      </c>
      <c r="O69" s="157">
        <v>0</v>
      </c>
      <c r="P69" s="163"/>
      <c r="Q69" s="185"/>
      <c r="R69" s="186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0"/>
      <c r="BF69" s="190"/>
      <c r="BG69" s="190"/>
      <c r="BH69" s="190"/>
      <c r="BI69" s="190"/>
      <c r="BJ69" s="190"/>
      <c r="BK69" s="190"/>
      <c r="BL69" s="190"/>
      <c r="BM69" s="190"/>
      <c r="BN69" s="190"/>
      <c r="BO69" s="190"/>
      <c r="BP69" s="190"/>
      <c r="BQ69" s="190"/>
      <c r="BR69" s="190"/>
      <c r="BS69" s="190"/>
      <c r="BT69" s="190"/>
      <c r="BU69" s="190"/>
      <c r="BV69" s="190"/>
      <c r="BW69" s="190"/>
      <c r="BX69" s="190"/>
      <c r="BY69" s="190"/>
      <c r="BZ69" s="190"/>
      <c r="CA69" s="190"/>
      <c r="CB69" s="190"/>
      <c r="CC69" s="190"/>
      <c r="CD69" s="190"/>
      <c r="CE69" s="190"/>
      <c r="CF69" s="190"/>
      <c r="CG69" s="190"/>
      <c r="CH69" s="190"/>
      <c r="CI69" s="190"/>
      <c r="CJ69" s="190"/>
      <c r="CK69" s="190"/>
      <c r="CL69" s="190"/>
      <c r="CM69" s="190"/>
      <c r="CN69" s="190"/>
      <c r="CO69" s="190"/>
      <c r="CP69" s="190"/>
      <c r="CQ69" s="190"/>
      <c r="CR69" s="190"/>
      <c r="CS69" s="190"/>
      <c r="CT69" s="190"/>
      <c r="CU69" s="190"/>
      <c r="CV69" s="190"/>
      <c r="CW69" s="190"/>
      <c r="CX69" s="190"/>
      <c r="CY69" s="190"/>
      <c r="CZ69" s="190"/>
      <c r="DA69" s="190"/>
      <c r="DB69" s="190"/>
      <c r="DC69" s="190"/>
      <c r="DD69" s="190"/>
      <c r="DE69" s="190"/>
      <c r="DF69" s="190"/>
      <c r="DG69" s="190"/>
      <c r="DH69" s="190"/>
      <c r="DI69" s="190"/>
      <c r="DJ69" s="190"/>
      <c r="DK69" s="190"/>
      <c r="DL69" s="190"/>
      <c r="DM69" s="190"/>
      <c r="DN69" s="190"/>
      <c r="DO69" s="190"/>
      <c r="DP69" s="190"/>
      <c r="DQ69" s="190"/>
      <c r="DR69" s="190"/>
      <c r="DS69" s="190"/>
      <c r="DT69" s="190"/>
      <c r="DU69" s="190"/>
      <c r="DV69" s="190"/>
      <c r="DW69" s="190"/>
      <c r="DX69" s="190"/>
      <c r="DY69" s="190"/>
      <c r="DZ69" s="190"/>
      <c r="EA69" s="190"/>
      <c r="EB69" s="190"/>
      <c r="EC69" s="190"/>
      <c r="ED69" s="190"/>
      <c r="EE69" s="190"/>
      <c r="EF69" s="190"/>
      <c r="EG69" s="190"/>
      <c r="EH69" s="190"/>
      <c r="EI69" s="190"/>
      <c r="EJ69" s="190"/>
      <c r="EK69" s="190"/>
      <c r="EL69" s="190"/>
      <c r="EM69" s="190"/>
      <c r="EN69" s="190"/>
      <c r="EO69" s="190"/>
      <c r="EP69" s="190"/>
      <c r="EQ69" s="190"/>
      <c r="ER69" s="190"/>
      <c r="ES69" s="190"/>
      <c r="ET69" s="190"/>
      <c r="EU69" s="190"/>
      <c r="EV69" s="190"/>
      <c r="EW69" s="190"/>
      <c r="EX69" s="190"/>
      <c r="EY69" s="190"/>
      <c r="EZ69" s="190"/>
      <c r="FA69" s="190"/>
      <c r="FB69" s="190"/>
      <c r="FC69" s="190"/>
      <c r="FD69" s="190"/>
      <c r="FE69" s="190"/>
      <c r="FF69" s="190"/>
      <c r="FG69" s="190"/>
      <c r="FH69" s="190"/>
      <c r="FI69" s="190"/>
      <c r="FJ69" s="190"/>
      <c r="FK69" s="190"/>
      <c r="FL69" s="190"/>
      <c r="FM69" s="190"/>
      <c r="FN69" s="190"/>
      <c r="FO69" s="190"/>
      <c r="FP69" s="190"/>
      <c r="FQ69" s="190"/>
      <c r="FR69" s="190"/>
      <c r="FS69" s="190"/>
      <c r="FT69" s="190"/>
      <c r="FU69" s="190"/>
      <c r="FV69" s="190"/>
      <c r="FW69" s="190"/>
      <c r="FX69" s="190"/>
      <c r="FY69" s="190"/>
      <c r="FZ69" s="190"/>
      <c r="GA69" s="190"/>
      <c r="GB69" s="190"/>
      <c r="GC69" s="190"/>
      <c r="GD69" s="190"/>
      <c r="GE69" s="190"/>
      <c r="GF69" s="190"/>
      <c r="GG69" s="190"/>
      <c r="GH69" s="190"/>
      <c r="GI69" s="190"/>
      <c r="GJ69" s="190"/>
      <c r="GK69" s="190"/>
      <c r="GL69" s="190"/>
      <c r="GM69" s="190"/>
      <c r="GN69" s="190"/>
      <c r="GO69" s="190"/>
      <c r="GP69" s="190"/>
      <c r="GQ69" s="190"/>
      <c r="GR69" s="190"/>
      <c r="GS69" s="190"/>
      <c r="GT69" s="190"/>
      <c r="GU69" s="190"/>
      <c r="GV69" s="190"/>
      <c r="GW69" s="190"/>
      <c r="GX69" s="190"/>
      <c r="GY69" s="190"/>
      <c r="GZ69" s="190"/>
      <c r="HA69" s="190"/>
      <c r="HB69" s="190"/>
      <c r="HC69" s="190"/>
      <c r="HD69" s="190"/>
      <c r="HE69" s="190"/>
      <c r="HF69" s="190"/>
      <c r="HG69" s="190"/>
      <c r="HH69" s="190"/>
      <c r="HI69" s="190"/>
      <c r="HJ69" s="190"/>
      <c r="HK69" s="190"/>
      <c r="HL69" s="190"/>
      <c r="HM69" s="190"/>
      <c r="HN69" s="190"/>
      <c r="HO69" s="190"/>
      <c r="HP69" s="190"/>
      <c r="HQ69" s="190"/>
      <c r="HR69" s="190"/>
      <c r="HS69" s="190"/>
      <c r="HT69" s="190"/>
      <c r="HU69" s="190"/>
      <c r="HV69" s="190"/>
      <c r="HW69" s="190"/>
      <c r="HX69" s="190"/>
      <c r="HY69" s="190"/>
      <c r="HZ69" s="190"/>
      <c r="IA69" s="190"/>
      <c r="IB69" s="190"/>
      <c r="IC69" s="190"/>
      <c r="ID69" s="190"/>
      <c r="IE69" s="190"/>
      <c r="IF69" s="190"/>
      <c r="IG69" s="190"/>
      <c r="IH69" s="190"/>
      <c r="II69" s="190"/>
      <c r="IJ69" s="190"/>
      <c r="IK69" s="190"/>
      <c r="IL69" s="190"/>
      <c r="IM69" s="190"/>
      <c r="IN69" s="190"/>
      <c r="IO69" s="190"/>
      <c r="IP69" s="190"/>
      <c r="IQ69" s="190"/>
      <c r="IR69" s="190"/>
      <c r="IS69" s="190"/>
    </row>
    <row r="70" spans="1:253" ht="12">
      <c r="A70" s="130" t="s">
        <v>226</v>
      </c>
      <c r="B70" s="170" t="s">
        <v>227</v>
      </c>
      <c r="C70" s="172" t="s">
        <v>228</v>
      </c>
      <c r="D70" s="161">
        <v>0</v>
      </c>
      <c r="E70" s="161">
        <v>0</v>
      </c>
      <c r="F70" s="161">
        <v>0</v>
      </c>
      <c r="G70" s="161">
        <v>0</v>
      </c>
      <c r="H70" s="161">
        <v>0</v>
      </c>
      <c r="I70" s="161">
        <v>0</v>
      </c>
      <c r="J70" s="161">
        <v>0</v>
      </c>
      <c r="K70" s="161">
        <v>0</v>
      </c>
      <c r="L70" s="161">
        <v>757467.5</v>
      </c>
      <c r="M70" s="162">
        <v>757467.5</v>
      </c>
      <c r="N70" s="161">
        <v>0</v>
      </c>
      <c r="O70" s="157">
        <v>757467.5</v>
      </c>
      <c r="P70" s="163"/>
      <c r="Q70" s="185"/>
      <c r="R70" s="186"/>
    </row>
    <row r="71" spans="1:253" ht="12">
      <c r="A71" s="130" t="s">
        <v>229</v>
      </c>
      <c r="B71" s="170" t="s">
        <v>230</v>
      </c>
      <c r="C71" s="172" t="s">
        <v>231</v>
      </c>
      <c r="D71" s="161">
        <v>0</v>
      </c>
      <c r="E71" s="161">
        <v>0</v>
      </c>
      <c r="F71" s="161">
        <v>0</v>
      </c>
      <c r="G71" s="161">
        <v>0</v>
      </c>
      <c r="H71" s="161">
        <v>0</v>
      </c>
      <c r="I71" s="161">
        <v>0</v>
      </c>
      <c r="J71" s="161">
        <v>0</v>
      </c>
      <c r="K71" s="161">
        <v>0</v>
      </c>
      <c r="L71" s="161">
        <v>-756578.75</v>
      </c>
      <c r="M71" s="162">
        <v>-756578.75</v>
      </c>
      <c r="N71" s="161">
        <v>0</v>
      </c>
      <c r="O71" s="157">
        <v>-756578.75</v>
      </c>
      <c r="P71" s="163"/>
      <c r="Q71" s="185"/>
      <c r="R71" s="186"/>
    </row>
    <row r="72" spans="1:253" ht="12">
      <c r="A72" s="130" t="s">
        <v>232</v>
      </c>
      <c r="B72" s="170" t="s">
        <v>233</v>
      </c>
      <c r="C72" s="172" t="s">
        <v>234</v>
      </c>
      <c r="D72" s="161">
        <v>0</v>
      </c>
      <c r="E72" s="161">
        <v>0</v>
      </c>
      <c r="F72" s="161">
        <v>0</v>
      </c>
      <c r="G72" s="161">
        <v>0</v>
      </c>
      <c r="H72" s="161">
        <v>0</v>
      </c>
      <c r="I72" s="161">
        <v>0</v>
      </c>
      <c r="J72" s="161">
        <v>0</v>
      </c>
      <c r="K72" s="161">
        <v>0</v>
      </c>
      <c r="L72" s="161">
        <v>16404528.949999999</v>
      </c>
      <c r="M72" s="162">
        <v>16404528.949999999</v>
      </c>
      <c r="N72" s="161">
        <v>0</v>
      </c>
      <c r="O72" s="157">
        <v>16404528.949999999</v>
      </c>
      <c r="P72" s="163"/>
      <c r="Q72" s="185"/>
      <c r="R72" s="186"/>
    </row>
    <row r="73" spans="1:253" ht="12">
      <c r="A73" s="130" t="s">
        <v>235</v>
      </c>
      <c r="B73" s="170" t="s">
        <v>236</v>
      </c>
      <c r="C73" s="172" t="s">
        <v>237</v>
      </c>
      <c r="D73" s="161">
        <v>0</v>
      </c>
      <c r="E73" s="161">
        <v>0</v>
      </c>
      <c r="F73" s="161">
        <v>0</v>
      </c>
      <c r="G73" s="161">
        <v>0</v>
      </c>
      <c r="H73" s="161">
        <v>0</v>
      </c>
      <c r="I73" s="161">
        <v>0</v>
      </c>
      <c r="J73" s="161">
        <v>0</v>
      </c>
      <c r="K73" s="161">
        <v>0</v>
      </c>
      <c r="L73" s="161">
        <v>-14002587.539999999</v>
      </c>
      <c r="M73" s="162">
        <v>-14002587.539999999</v>
      </c>
      <c r="N73" s="161">
        <v>0</v>
      </c>
      <c r="O73" s="157">
        <v>-14002587.539999999</v>
      </c>
      <c r="P73" s="163"/>
      <c r="Q73" s="185"/>
      <c r="R73" s="186"/>
    </row>
    <row r="74" spans="1:253" ht="12">
      <c r="A74" s="130" t="s">
        <v>238</v>
      </c>
      <c r="B74" s="170" t="s">
        <v>239</v>
      </c>
      <c r="C74" s="172" t="s">
        <v>240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10886250.289999999</v>
      </c>
      <c r="M74" s="162">
        <v>10886250.289999999</v>
      </c>
      <c r="N74" s="161">
        <v>0</v>
      </c>
      <c r="O74" s="157">
        <v>10886250.289999999</v>
      </c>
      <c r="P74" s="163"/>
      <c r="Q74" s="185"/>
      <c r="R74" s="186"/>
    </row>
    <row r="75" spans="1:253" ht="12">
      <c r="A75" s="130" t="s">
        <v>241</v>
      </c>
      <c r="B75" s="170" t="s">
        <v>242</v>
      </c>
      <c r="C75" s="172" t="s">
        <v>243</v>
      </c>
      <c r="D75" s="161">
        <v>0</v>
      </c>
      <c r="E75" s="161">
        <v>0</v>
      </c>
      <c r="F75" s="161">
        <v>0</v>
      </c>
      <c r="G75" s="161">
        <v>0</v>
      </c>
      <c r="H75" s="161">
        <v>0</v>
      </c>
      <c r="I75" s="161">
        <v>0</v>
      </c>
      <c r="J75" s="161">
        <v>0</v>
      </c>
      <c r="K75" s="161">
        <v>0</v>
      </c>
      <c r="L75" s="161">
        <v>-2591984.85</v>
      </c>
      <c r="M75" s="162">
        <v>-2591984.85</v>
      </c>
      <c r="N75" s="161">
        <v>0</v>
      </c>
      <c r="O75" s="157">
        <v>-2591984.85</v>
      </c>
      <c r="P75" s="163"/>
      <c r="Q75" s="185"/>
      <c r="R75" s="186"/>
    </row>
    <row r="76" spans="1:253" ht="12">
      <c r="A76" s="130" t="s">
        <v>244</v>
      </c>
      <c r="B76" s="170" t="s">
        <v>245</v>
      </c>
      <c r="C76" s="172" t="s">
        <v>246</v>
      </c>
      <c r="D76" s="161">
        <v>0</v>
      </c>
      <c r="E76" s="161">
        <v>0</v>
      </c>
      <c r="F76" s="161">
        <v>0</v>
      </c>
      <c r="G76" s="161">
        <v>0</v>
      </c>
      <c r="H76" s="161">
        <v>0</v>
      </c>
      <c r="I76" s="161">
        <v>0</v>
      </c>
      <c r="J76" s="161">
        <v>0</v>
      </c>
      <c r="K76" s="161">
        <v>0</v>
      </c>
      <c r="L76" s="161">
        <v>84517643.449999988</v>
      </c>
      <c r="M76" s="162">
        <v>84517643.449999988</v>
      </c>
      <c r="N76" s="161">
        <v>0</v>
      </c>
      <c r="O76" s="157">
        <v>84517643.449999988</v>
      </c>
      <c r="P76" s="163"/>
      <c r="Q76" s="185"/>
      <c r="R76" s="186"/>
    </row>
    <row r="77" spans="1:253" ht="12">
      <c r="A77" s="130" t="s">
        <v>247</v>
      </c>
      <c r="B77" s="170" t="s">
        <v>248</v>
      </c>
      <c r="C77" s="172" t="s">
        <v>249</v>
      </c>
      <c r="D77" s="161">
        <v>0</v>
      </c>
      <c r="E77" s="161">
        <v>0</v>
      </c>
      <c r="F77" s="161">
        <v>0</v>
      </c>
      <c r="G77" s="161">
        <v>0</v>
      </c>
      <c r="H77" s="161">
        <v>0</v>
      </c>
      <c r="I77" s="161">
        <v>0</v>
      </c>
      <c r="J77" s="161">
        <v>0</v>
      </c>
      <c r="K77" s="161">
        <v>0</v>
      </c>
      <c r="L77" s="161">
        <v>-29989355.420000002</v>
      </c>
      <c r="M77" s="162">
        <v>-29989355.420000002</v>
      </c>
      <c r="N77" s="161">
        <v>0</v>
      </c>
      <c r="O77" s="157">
        <v>-29989355.420000002</v>
      </c>
      <c r="P77" s="163"/>
      <c r="Q77" s="185"/>
      <c r="R77" s="186"/>
    </row>
    <row r="78" spans="1:253" ht="12">
      <c r="A78" s="130" t="s">
        <v>250</v>
      </c>
      <c r="B78" s="170" t="s">
        <v>251</v>
      </c>
      <c r="C78" s="172" t="s">
        <v>252</v>
      </c>
      <c r="D78" s="161">
        <v>0</v>
      </c>
      <c r="E78" s="161">
        <v>0</v>
      </c>
      <c r="F78" s="161">
        <v>0</v>
      </c>
      <c r="G78" s="161">
        <v>0</v>
      </c>
      <c r="H78" s="161">
        <v>0</v>
      </c>
      <c r="I78" s="161">
        <v>0</v>
      </c>
      <c r="J78" s="161">
        <v>0</v>
      </c>
      <c r="K78" s="161">
        <v>0</v>
      </c>
      <c r="L78" s="161">
        <v>0</v>
      </c>
      <c r="M78" s="162">
        <v>0</v>
      </c>
      <c r="N78" s="161">
        <v>0</v>
      </c>
      <c r="O78" s="157">
        <v>0</v>
      </c>
      <c r="P78" s="163"/>
      <c r="Q78" s="185"/>
      <c r="R78" s="186"/>
      <c r="S78" s="190"/>
      <c r="T78" s="190"/>
      <c r="U78" s="190"/>
      <c r="V78" s="190"/>
    </row>
    <row r="79" spans="1:253" ht="12">
      <c r="A79" s="130" t="s">
        <v>253</v>
      </c>
      <c r="B79" s="170" t="s">
        <v>254</v>
      </c>
      <c r="C79" s="172" t="s">
        <v>255</v>
      </c>
      <c r="D79" s="161">
        <v>0</v>
      </c>
      <c r="E79" s="161">
        <v>0</v>
      </c>
      <c r="F79" s="161">
        <v>0</v>
      </c>
      <c r="G79" s="161">
        <v>0</v>
      </c>
      <c r="H79" s="161">
        <v>0</v>
      </c>
      <c r="I79" s="161">
        <v>0</v>
      </c>
      <c r="J79" s="161">
        <v>0</v>
      </c>
      <c r="K79" s="161">
        <v>0</v>
      </c>
      <c r="L79" s="161">
        <v>0</v>
      </c>
      <c r="M79" s="162">
        <v>0</v>
      </c>
      <c r="N79" s="161">
        <v>0</v>
      </c>
      <c r="O79" s="157">
        <v>0</v>
      </c>
      <c r="P79" s="163"/>
      <c r="Q79" s="185"/>
      <c r="R79" s="186"/>
    </row>
    <row r="80" spans="1:253" ht="12">
      <c r="A80" s="130" t="s">
        <v>256</v>
      </c>
      <c r="B80" s="170" t="s">
        <v>257</v>
      </c>
      <c r="C80" s="172" t="s">
        <v>258</v>
      </c>
      <c r="D80" s="161">
        <v>0</v>
      </c>
      <c r="E80" s="161">
        <v>0</v>
      </c>
      <c r="F80" s="161">
        <v>0</v>
      </c>
      <c r="G80" s="161">
        <v>0</v>
      </c>
      <c r="H80" s="161">
        <v>0</v>
      </c>
      <c r="I80" s="161">
        <v>0</v>
      </c>
      <c r="J80" s="161">
        <v>0</v>
      </c>
      <c r="K80" s="161">
        <v>0</v>
      </c>
      <c r="L80" s="161">
        <v>3903822.47</v>
      </c>
      <c r="M80" s="162">
        <v>3903822.47</v>
      </c>
      <c r="N80" s="161">
        <v>0</v>
      </c>
      <c r="O80" s="157">
        <v>3903822.47</v>
      </c>
      <c r="P80" s="163"/>
      <c r="Q80" s="185"/>
      <c r="R80" s="186"/>
    </row>
    <row r="81" spans="1:18" ht="12">
      <c r="A81" s="167" t="s">
        <v>256</v>
      </c>
      <c r="B81" s="170" t="s">
        <v>259</v>
      </c>
      <c r="C81" s="172" t="s">
        <v>260</v>
      </c>
      <c r="D81" s="161">
        <v>0</v>
      </c>
      <c r="E81" s="161">
        <v>0</v>
      </c>
      <c r="F81" s="161">
        <v>0</v>
      </c>
      <c r="G81" s="161">
        <v>0</v>
      </c>
      <c r="H81" s="161">
        <v>0</v>
      </c>
      <c r="I81" s="161">
        <v>0</v>
      </c>
      <c r="J81" s="161">
        <v>0</v>
      </c>
      <c r="K81" s="161">
        <v>0</v>
      </c>
      <c r="L81" s="161">
        <v>3091168.3499999996</v>
      </c>
      <c r="M81" s="162">
        <v>3091168.3499999996</v>
      </c>
      <c r="N81" s="161">
        <v>0</v>
      </c>
      <c r="O81" s="157">
        <v>3091168.3499999996</v>
      </c>
      <c r="P81" s="163"/>
      <c r="Q81" s="185"/>
      <c r="R81" s="186"/>
    </row>
    <row r="82" spans="1:18" ht="12">
      <c r="A82" s="130" t="s">
        <v>261</v>
      </c>
      <c r="B82" s="170" t="s">
        <v>262</v>
      </c>
      <c r="C82" s="172" t="s">
        <v>263</v>
      </c>
      <c r="D82" s="161">
        <v>0</v>
      </c>
      <c r="E82" s="161">
        <v>0</v>
      </c>
      <c r="F82" s="161">
        <v>0</v>
      </c>
      <c r="G82" s="161">
        <v>0</v>
      </c>
      <c r="H82" s="161">
        <v>0</v>
      </c>
      <c r="I82" s="161">
        <v>0</v>
      </c>
      <c r="J82" s="161">
        <v>0</v>
      </c>
      <c r="K82" s="161">
        <v>0</v>
      </c>
      <c r="L82" s="161">
        <v>304055465.59000003</v>
      </c>
      <c r="M82" s="162">
        <v>304055465.59000003</v>
      </c>
      <c r="N82" s="161">
        <v>0</v>
      </c>
      <c r="O82" s="157">
        <v>304055465.59000003</v>
      </c>
      <c r="P82" s="163"/>
      <c r="Q82" s="185"/>
      <c r="R82" s="186"/>
    </row>
    <row r="83" spans="1:18" ht="24">
      <c r="B83" s="170" t="s">
        <v>264</v>
      </c>
      <c r="C83" s="172" t="s">
        <v>265</v>
      </c>
      <c r="D83" s="161">
        <v>0</v>
      </c>
      <c r="E83" s="161">
        <v>0</v>
      </c>
      <c r="F83" s="161">
        <v>0</v>
      </c>
      <c r="G83" s="161">
        <v>0</v>
      </c>
      <c r="H83" s="161">
        <v>0</v>
      </c>
      <c r="I83" s="161">
        <v>0</v>
      </c>
      <c r="J83" s="161">
        <v>0</v>
      </c>
      <c r="K83" s="161">
        <v>0</v>
      </c>
      <c r="L83" s="161">
        <v>0</v>
      </c>
      <c r="M83" s="162">
        <v>0</v>
      </c>
      <c r="N83" s="161">
        <v>0</v>
      </c>
      <c r="O83" s="157"/>
      <c r="P83" s="163"/>
      <c r="Q83" s="185"/>
      <c r="R83" s="186"/>
    </row>
    <row r="84" spans="1:18" ht="24">
      <c r="B84" s="170" t="s">
        <v>266</v>
      </c>
      <c r="C84" s="172" t="s">
        <v>267</v>
      </c>
      <c r="D84" s="161">
        <v>0</v>
      </c>
      <c r="E84" s="161">
        <v>0</v>
      </c>
      <c r="F84" s="161">
        <v>0</v>
      </c>
      <c r="G84" s="161">
        <v>0</v>
      </c>
      <c r="H84" s="161">
        <v>0</v>
      </c>
      <c r="I84" s="161">
        <v>0</v>
      </c>
      <c r="J84" s="161">
        <v>0</v>
      </c>
      <c r="K84" s="161">
        <v>0</v>
      </c>
      <c r="L84" s="161">
        <v>0</v>
      </c>
      <c r="M84" s="162">
        <v>0</v>
      </c>
      <c r="N84" s="161">
        <v>0</v>
      </c>
      <c r="O84" s="157"/>
      <c r="P84" s="163"/>
      <c r="Q84" s="185"/>
      <c r="R84" s="186"/>
    </row>
    <row r="85" spans="1:18" ht="12">
      <c r="B85" s="170" t="s">
        <v>268</v>
      </c>
      <c r="C85" s="172" t="s">
        <v>269</v>
      </c>
      <c r="D85" s="161">
        <v>405386975.66000003</v>
      </c>
      <c r="E85" s="161">
        <v>564643.92999999993</v>
      </c>
      <c r="F85" s="161">
        <v>0</v>
      </c>
      <c r="G85" s="161">
        <v>0</v>
      </c>
      <c r="H85" s="161">
        <v>0</v>
      </c>
      <c r="I85" s="161">
        <v>0</v>
      </c>
      <c r="J85" s="161">
        <v>0</v>
      </c>
      <c r="K85" s="161">
        <v>0</v>
      </c>
      <c r="L85" s="161">
        <v>0</v>
      </c>
      <c r="M85" s="162">
        <v>405951619.59000003</v>
      </c>
      <c r="N85" s="161">
        <v>0</v>
      </c>
      <c r="O85" s="157">
        <v>405951619.59000003</v>
      </c>
      <c r="P85" s="163"/>
      <c r="Q85" s="185"/>
      <c r="R85" s="186"/>
    </row>
    <row r="86" spans="1:18" ht="12">
      <c r="B86" s="170" t="s">
        <v>270</v>
      </c>
      <c r="C86" s="172" t="s">
        <v>271</v>
      </c>
      <c r="D86" s="161">
        <v>80505633.75999999</v>
      </c>
      <c r="E86" s="161">
        <v>124859.23</v>
      </c>
      <c r="F86" s="161">
        <v>0</v>
      </c>
      <c r="G86" s="161">
        <v>0</v>
      </c>
      <c r="H86" s="161">
        <v>0</v>
      </c>
      <c r="I86" s="161">
        <v>0</v>
      </c>
      <c r="J86" s="161">
        <v>0</v>
      </c>
      <c r="K86" s="161">
        <v>0</v>
      </c>
      <c r="L86" s="161">
        <v>0</v>
      </c>
      <c r="M86" s="162">
        <v>80630492.989999995</v>
      </c>
      <c r="N86" s="161">
        <v>0</v>
      </c>
      <c r="O86" s="157">
        <v>80630492.989999995</v>
      </c>
      <c r="P86" s="163"/>
      <c r="Q86" s="185"/>
      <c r="R86" s="186"/>
    </row>
    <row r="87" spans="1:18" ht="24">
      <c r="B87" s="170" t="s">
        <v>1370</v>
      </c>
      <c r="C87" s="172" t="s">
        <v>1371</v>
      </c>
      <c r="D87" s="161">
        <v>7005039</v>
      </c>
      <c r="E87" s="161">
        <v>112</v>
      </c>
      <c r="F87" s="161">
        <v>0</v>
      </c>
      <c r="G87" s="161">
        <v>0</v>
      </c>
      <c r="H87" s="161">
        <v>0</v>
      </c>
      <c r="I87" s="161">
        <v>0</v>
      </c>
      <c r="J87" s="161">
        <v>0</v>
      </c>
      <c r="K87" s="161">
        <v>0</v>
      </c>
      <c r="L87" s="161">
        <v>0</v>
      </c>
      <c r="M87" s="162">
        <v>7005151</v>
      </c>
      <c r="N87" s="161">
        <v>0</v>
      </c>
      <c r="O87" s="157">
        <v>7005151</v>
      </c>
      <c r="P87" s="163"/>
      <c r="Q87" s="185"/>
      <c r="R87" s="186"/>
    </row>
    <row r="88" spans="1:18" ht="12">
      <c r="B88" s="192" t="s">
        <v>1393</v>
      </c>
      <c r="C88" s="193" t="s">
        <v>1394</v>
      </c>
      <c r="D88" s="161">
        <v>0</v>
      </c>
      <c r="E88" s="161">
        <v>0</v>
      </c>
      <c r="F88" s="161">
        <v>0</v>
      </c>
      <c r="G88" s="161">
        <v>0</v>
      </c>
      <c r="H88" s="161">
        <v>0</v>
      </c>
      <c r="I88" s="161">
        <v>0</v>
      </c>
      <c r="J88" s="161">
        <v>0</v>
      </c>
      <c r="K88" s="161">
        <v>0</v>
      </c>
      <c r="L88" s="161">
        <v>0</v>
      </c>
      <c r="M88" s="162">
        <v>0</v>
      </c>
      <c r="N88" s="161"/>
      <c r="O88" s="157">
        <v>0</v>
      </c>
      <c r="P88" s="194"/>
      <c r="Q88" s="185"/>
      <c r="R88" s="186"/>
    </row>
    <row r="89" spans="1:18" ht="12">
      <c r="B89" s="192" t="s">
        <v>1395</v>
      </c>
      <c r="C89" s="193" t="s">
        <v>1396</v>
      </c>
      <c r="D89" s="161">
        <v>0</v>
      </c>
      <c r="E89" s="161">
        <v>0</v>
      </c>
      <c r="F89" s="161">
        <v>0</v>
      </c>
      <c r="G89" s="161">
        <v>0</v>
      </c>
      <c r="H89" s="161">
        <v>0</v>
      </c>
      <c r="I89" s="161">
        <v>0</v>
      </c>
      <c r="J89" s="161">
        <v>0</v>
      </c>
      <c r="K89" s="161">
        <v>0</v>
      </c>
      <c r="L89" s="161">
        <v>0</v>
      </c>
      <c r="M89" s="162">
        <v>0</v>
      </c>
      <c r="N89" s="161"/>
      <c r="O89" s="157">
        <v>0</v>
      </c>
      <c r="P89" s="194"/>
      <c r="Q89" s="185"/>
      <c r="R89" s="186"/>
    </row>
    <row r="90" spans="1:18" ht="12">
      <c r="B90" s="195"/>
      <c r="C90" s="17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63"/>
      <c r="Q90" s="185"/>
      <c r="R90" s="186"/>
    </row>
    <row r="91" spans="1:18" ht="12">
      <c r="B91" s="197" t="s">
        <v>272</v>
      </c>
      <c r="C91" s="176"/>
      <c r="D91" s="198">
        <v>1020771387.9105595</v>
      </c>
      <c r="E91" s="198">
        <v>125982766.00786111</v>
      </c>
      <c r="F91" s="198">
        <v>172228184.93495262</v>
      </c>
      <c r="G91" s="198">
        <v>174301523.99412334</v>
      </c>
      <c r="H91" s="198">
        <v>58041373.663206935</v>
      </c>
      <c r="I91" s="198">
        <v>145774756.25</v>
      </c>
      <c r="J91" s="198">
        <v>1134167031.3471785</v>
      </c>
      <c r="K91" s="198">
        <v>1118516.98</v>
      </c>
      <c r="L91" s="198">
        <v>4338539963.1499987</v>
      </c>
      <c r="M91" s="198">
        <v>7170925504.2378807</v>
      </c>
      <c r="N91" s="198">
        <v>-128408225.77</v>
      </c>
      <c r="O91" s="198">
        <v>7042517278.4678802</v>
      </c>
      <c r="P91" s="163"/>
      <c r="Q91" s="185"/>
      <c r="R91" s="186"/>
    </row>
    <row r="92" spans="1:18" ht="12">
      <c r="B92" s="195"/>
      <c r="C92" s="176"/>
      <c r="D92" s="199"/>
      <c r="E92" s="199"/>
      <c r="F92" s="199"/>
      <c r="G92" s="199"/>
      <c r="H92" s="199"/>
      <c r="I92" s="199"/>
      <c r="J92" s="199"/>
      <c r="K92" s="199"/>
      <c r="L92" s="199"/>
      <c r="M92" s="199"/>
      <c r="N92" s="199"/>
      <c r="O92" s="199"/>
      <c r="P92" s="163"/>
      <c r="Q92" s="185"/>
      <c r="R92" s="186"/>
    </row>
    <row r="93" spans="1:18" ht="12">
      <c r="B93" s="200" t="s">
        <v>273</v>
      </c>
      <c r="C93" s="201"/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02"/>
      <c r="O93" s="202"/>
      <c r="P93" s="163"/>
      <c r="Q93" s="185"/>
      <c r="R93" s="186"/>
    </row>
    <row r="94" spans="1:18" ht="12">
      <c r="A94" s="130" t="s">
        <v>274</v>
      </c>
      <c r="B94" s="203"/>
      <c r="C94" s="160"/>
      <c r="D94" s="202"/>
      <c r="E94" s="202"/>
      <c r="F94" s="202"/>
      <c r="G94" s="202"/>
      <c r="H94" s="202"/>
      <c r="I94" s="202"/>
      <c r="J94" s="202"/>
      <c r="K94" s="202"/>
      <c r="L94" s="202"/>
      <c r="M94" s="202"/>
      <c r="N94" s="202"/>
      <c r="O94" s="202"/>
      <c r="P94" s="163"/>
      <c r="Q94" s="185"/>
      <c r="R94" s="186"/>
    </row>
    <row r="95" spans="1:18" ht="12">
      <c r="B95" s="170" t="s">
        <v>275</v>
      </c>
      <c r="C95" s="172" t="s">
        <v>276</v>
      </c>
      <c r="D95" s="161">
        <v>4199709.53</v>
      </c>
      <c r="E95" s="161">
        <v>130773.42</v>
      </c>
      <c r="F95" s="161">
        <v>593751.31999999995</v>
      </c>
      <c r="G95" s="161">
        <v>5576.25</v>
      </c>
      <c r="H95" s="161">
        <v>236945.49</v>
      </c>
      <c r="I95" s="161">
        <v>83061191.839999989</v>
      </c>
      <c r="J95" s="161">
        <v>0</v>
      </c>
      <c r="K95" s="161">
        <v>0</v>
      </c>
      <c r="L95" s="161">
        <v>0</v>
      </c>
      <c r="M95" s="162">
        <v>88227947.849999994</v>
      </c>
      <c r="N95" s="161">
        <v>1135843.52</v>
      </c>
      <c r="O95" s="157">
        <v>89363791.36999999</v>
      </c>
      <c r="P95" s="163"/>
      <c r="Q95" s="185"/>
      <c r="R95" s="186"/>
    </row>
    <row r="96" spans="1:18" ht="12">
      <c r="A96" s="130" t="s">
        <v>278</v>
      </c>
      <c r="B96" s="170" t="s">
        <v>277</v>
      </c>
      <c r="C96" s="172" t="s">
        <v>276</v>
      </c>
      <c r="D96" s="161">
        <v>1859220.99</v>
      </c>
      <c r="E96" s="161">
        <v>2948226.19</v>
      </c>
      <c r="F96" s="161">
        <v>1148726.96</v>
      </c>
      <c r="G96" s="161">
        <v>0</v>
      </c>
      <c r="H96" s="161">
        <v>261174.86</v>
      </c>
      <c r="I96" s="161">
        <v>38097903.219999999</v>
      </c>
      <c r="J96" s="161">
        <v>0</v>
      </c>
      <c r="K96" s="161">
        <v>0</v>
      </c>
      <c r="L96" s="161">
        <v>0</v>
      </c>
      <c r="M96" s="162">
        <v>44315252.219999999</v>
      </c>
      <c r="N96" s="161">
        <v>0</v>
      </c>
      <c r="O96" s="157">
        <v>44315252.219999999</v>
      </c>
      <c r="P96" s="163"/>
      <c r="Q96" s="185"/>
      <c r="R96" s="186"/>
    </row>
    <row r="97" spans="1:18" ht="12">
      <c r="A97" s="130" t="s">
        <v>281</v>
      </c>
      <c r="B97" s="168" t="s">
        <v>279</v>
      </c>
      <c r="C97" s="172" t="s">
        <v>280</v>
      </c>
      <c r="D97" s="161">
        <v>356689.58</v>
      </c>
      <c r="E97" s="161">
        <v>23473.85</v>
      </c>
      <c r="F97" s="161">
        <v>2712.26</v>
      </c>
      <c r="G97" s="161">
        <v>397.56</v>
      </c>
      <c r="H97" s="161">
        <v>0</v>
      </c>
      <c r="I97" s="161">
        <v>452391.08000000019</v>
      </c>
      <c r="J97" s="161">
        <v>7538.38</v>
      </c>
      <c r="K97" s="161">
        <v>0</v>
      </c>
      <c r="L97" s="161">
        <v>0</v>
      </c>
      <c r="M97" s="162">
        <v>843202.7100000002</v>
      </c>
      <c r="N97" s="161">
        <v>0</v>
      </c>
      <c r="O97" s="157">
        <v>843202.7100000002</v>
      </c>
      <c r="P97" s="163"/>
      <c r="Q97" s="185"/>
      <c r="R97" s="186"/>
    </row>
    <row r="98" spans="1:18" ht="12">
      <c r="A98" s="130" t="s">
        <v>283</v>
      </c>
      <c r="B98" s="168" t="s">
        <v>279</v>
      </c>
      <c r="C98" s="172" t="s">
        <v>282</v>
      </c>
      <c r="D98" s="161">
        <v>2049729.6300000001</v>
      </c>
      <c r="E98" s="161">
        <v>79663.42</v>
      </c>
      <c r="F98" s="161">
        <v>9116.67</v>
      </c>
      <c r="G98" s="161">
        <v>1031.6500000000001</v>
      </c>
      <c r="H98" s="161">
        <v>0</v>
      </c>
      <c r="I98" s="161">
        <v>401328.12</v>
      </c>
      <c r="J98" s="161">
        <v>10587.61</v>
      </c>
      <c r="K98" s="161">
        <v>0</v>
      </c>
      <c r="L98" s="161">
        <v>0</v>
      </c>
      <c r="M98" s="162">
        <v>2551457.1</v>
      </c>
      <c r="N98" s="161">
        <v>0</v>
      </c>
      <c r="O98" s="157">
        <v>2551457.1</v>
      </c>
      <c r="P98" s="163"/>
      <c r="Q98" s="185"/>
      <c r="R98" s="186"/>
    </row>
    <row r="99" spans="1:18" ht="12">
      <c r="A99" s="130" t="s">
        <v>285</v>
      </c>
      <c r="B99" s="168" t="s">
        <v>279</v>
      </c>
      <c r="C99" s="172" t="s">
        <v>284</v>
      </c>
      <c r="D99" s="161">
        <v>-783644.57</v>
      </c>
      <c r="E99" s="161">
        <v>1990.41</v>
      </c>
      <c r="F99" s="161">
        <v>-54000</v>
      </c>
      <c r="G99" s="161">
        <v>0</v>
      </c>
      <c r="H99" s="161">
        <v>0</v>
      </c>
      <c r="I99" s="161">
        <v>37077.700000000004</v>
      </c>
      <c r="J99" s="161">
        <v>0</v>
      </c>
      <c r="K99" s="161">
        <v>0</v>
      </c>
      <c r="L99" s="161">
        <v>0</v>
      </c>
      <c r="M99" s="162">
        <v>-798576.46</v>
      </c>
      <c r="N99" s="161">
        <v>0</v>
      </c>
      <c r="O99" s="157">
        <v>-798576.46</v>
      </c>
      <c r="P99" s="163"/>
      <c r="Q99" s="185"/>
      <c r="R99" s="186"/>
    </row>
    <row r="100" spans="1:18" ht="12">
      <c r="A100" s="130" t="s">
        <v>288</v>
      </c>
      <c r="B100" s="168" t="s">
        <v>286</v>
      </c>
      <c r="C100" s="176" t="s">
        <v>287</v>
      </c>
      <c r="D100" s="161">
        <v>469110.03000000014</v>
      </c>
      <c r="E100" s="161">
        <v>490.74</v>
      </c>
      <c r="F100" s="161">
        <v>183.33</v>
      </c>
      <c r="G100" s="161">
        <v>0</v>
      </c>
      <c r="H100" s="161">
        <v>21886.48</v>
      </c>
      <c r="I100" s="161">
        <v>7478.2100000000028</v>
      </c>
      <c r="J100" s="161">
        <v>0</v>
      </c>
      <c r="K100" s="161">
        <v>0</v>
      </c>
      <c r="L100" s="161">
        <v>0</v>
      </c>
      <c r="M100" s="162">
        <v>499148.79000000015</v>
      </c>
      <c r="N100" s="161">
        <v>0</v>
      </c>
      <c r="O100" s="157">
        <v>499148.79000000015</v>
      </c>
      <c r="P100" s="163"/>
      <c r="Q100" s="185"/>
      <c r="R100" s="186"/>
    </row>
    <row r="101" spans="1:18" ht="12">
      <c r="A101" s="130" t="s">
        <v>291</v>
      </c>
      <c r="B101" s="168" t="s">
        <v>289</v>
      </c>
      <c r="C101" s="176" t="s">
        <v>290</v>
      </c>
      <c r="D101" s="161">
        <v>-5713979.4100000011</v>
      </c>
      <c r="E101" s="161">
        <v>4316238.6099999994</v>
      </c>
      <c r="F101" s="161">
        <v>564411.05000000005</v>
      </c>
      <c r="G101" s="161">
        <v>53821.14</v>
      </c>
      <c r="H101" s="161">
        <v>351.57</v>
      </c>
      <c r="I101" s="161">
        <v>1024062.03</v>
      </c>
      <c r="J101" s="161">
        <v>722957.78</v>
      </c>
      <c r="K101" s="161">
        <v>0</v>
      </c>
      <c r="L101" s="161">
        <v>0</v>
      </c>
      <c r="M101" s="162">
        <v>967862.76999999839</v>
      </c>
      <c r="N101" s="161">
        <v>0</v>
      </c>
      <c r="O101" s="157">
        <v>967862.76999999839</v>
      </c>
      <c r="P101" s="163"/>
      <c r="Q101" s="185"/>
      <c r="R101" s="186"/>
    </row>
    <row r="102" spans="1:18" ht="12">
      <c r="A102" s="130" t="s">
        <v>294</v>
      </c>
      <c r="B102" s="168" t="s">
        <v>292</v>
      </c>
      <c r="C102" s="176" t="s">
        <v>293</v>
      </c>
      <c r="D102" s="161">
        <v>-6507698.3699999982</v>
      </c>
      <c r="E102" s="161">
        <v>5125569.16</v>
      </c>
      <c r="F102" s="161">
        <v>710535.9</v>
      </c>
      <c r="G102" s="161">
        <v>81165.16</v>
      </c>
      <c r="H102" s="161">
        <v>346.69</v>
      </c>
      <c r="I102" s="161">
        <v>1291992.5299999998</v>
      </c>
      <c r="J102" s="161">
        <v>924452.67</v>
      </c>
      <c r="K102" s="161">
        <v>0</v>
      </c>
      <c r="L102" s="161">
        <v>0</v>
      </c>
      <c r="M102" s="162">
        <v>1626363.7400000016</v>
      </c>
      <c r="N102" s="161">
        <v>0</v>
      </c>
      <c r="O102" s="157">
        <v>1626363.7400000016</v>
      </c>
      <c r="P102" s="163"/>
      <c r="Q102" s="185"/>
      <c r="R102" s="186"/>
    </row>
    <row r="103" spans="1:18" ht="12">
      <c r="A103" s="130" t="s">
        <v>297</v>
      </c>
      <c r="B103" s="168" t="s">
        <v>295</v>
      </c>
      <c r="C103" s="176" t="s">
        <v>296</v>
      </c>
      <c r="D103" s="161">
        <v>553683.53000000026</v>
      </c>
      <c r="E103" s="161">
        <v>4473415.3200000012</v>
      </c>
      <c r="F103" s="161">
        <v>710252.35</v>
      </c>
      <c r="G103" s="161">
        <v>92401.36</v>
      </c>
      <c r="H103" s="161">
        <v>0</v>
      </c>
      <c r="I103" s="161">
        <v>2154219.7000000002</v>
      </c>
      <c r="J103" s="161">
        <v>951262.89</v>
      </c>
      <c r="K103" s="161">
        <v>0</v>
      </c>
      <c r="L103" s="161">
        <v>0</v>
      </c>
      <c r="M103" s="162">
        <v>8935235.1500000022</v>
      </c>
      <c r="N103" s="161">
        <v>0</v>
      </c>
      <c r="O103" s="157">
        <v>8935235.1500000022</v>
      </c>
      <c r="P103" s="163"/>
      <c r="Q103" s="204"/>
      <c r="R103" s="186"/>
    </row>
    <row r="104" spans="1:18" ht="12">
      <c r="A104" s="130" t="s">
        <v>300</v>
      </c>
      <c r="B104" s="168" t="s">
        <v>298</v>
      </c>
      <c r="C104" s="176" t="s">
        <v>299</v>
      </c>
      <c r="D104" s="161">
        <v>-6617325.8899999997</v>
      </c>
      <c r="E104" s="161">
        <v>5211537.4800000004</v>
      </c>
      <c r="F104" s="161">
        <v>864255.65</v>
      </c>
      <c r="G104" s="161">
        <v>99995.25</v>
      </c>
      <c r="H104" s="161">
        <v>0</v>
      </c>
      <c r="I104" s="161">
        <v>2404666.5</v>
      </c>
      <c r="J104" s="161">
        <v>1192898.74</v>
      </c>
      <c r="K104" s="161">
        <v>0</v>
      </c>
      <c r="L104" s="161">
        <v>0</v>
      </c>
      <c r="M104" s="162">
        <v>3156027.7300000004</v>
      </c>
      <c r="N104" s="161">
        <v>0</v>
      </c>
      <c r="O104" s="157">
        <v>3156027.7300000004</v>
      </c>
      <c r="P104" s="163"/>
      <c r="Q104" s="185"/>
      <c r="R104" s="186"/>
    </row>
    <row r="105" spans="1:18" ht="12">
      <c r="A105" s="130" t="s">
        <v>303</v>
      </c>
      <c r="B105" s="168" t="s">
        <v>301</v>
      </c>
      <c r="C105" s="176" t="s">
        <v>302</v>
      </c>
      <c r="D105" s="161">
        <v>33419594.91</v>
      </c>
      <c r="E105" s="161">
        <v>5489310.4000000013</v>
      </c>
      <c r="F105" s="161">
        <v>408502.87999999995</v>
      </c>
      <c r="G105" s="161">
        <v>797087.35</v>
      </c>
      <c r="H105" s="161">
        <v>1243607.1499999999</v>
      </c>
      <c r="I105" s="161">
        <v>3466621.4599999995</v>
      </c>
      <c r="J105" s="161">
        <v>21417623.709999997</v>
      </c>
      <c r="K105" s="161">
        <v>87173.29</v>
      </c>
      <c r="L105" s="161">
        <v>0</v>
      </c>
      <c r="M105" s="162">
        <v>66329521.149999999</v>
      </c>
      <c r="N105" s="161">
        <v>0</v>
      </c>
      <c r="O105" s="157">
        <v>66329521.149999999</v>
      </c>
      <c r="P105" s="163"/>
      <c r="Q105" s="185"/>
      <c r="R105" s="186"/>
    </row>
    <row r="106" spans="1:18" ht="12">
      <c r="A106" s="130" t="s">
        <v>306</v>
      </c>
      <c r="B106" s="168" t="s">
        <v>304</v>
      </c>
      <c r="C106" s="176" t="s">
        <v>305</v>
      </c>
      <c r="D106" s="161">
        <v>42046391.359999999</v>
      </c>
      <c r="E106" s="161">
        <v>1396527.4400000002</v>
      </c>
      <c r="F106" s="161">
        <v>294608.87000000005</v>
      </c>
      <c r="G106" s="161">
        <v>7882.05</v>
      </c>
      <c r="H106" s="161">
        <v>0</v>
      </c>
      <c r="I106" s="161">
        <v>2753201.93</v>
      </c>
      <c r="J106" s="161">
        <v>57810.03</v>
      </c>
      <c r="K106" s="161">
        <v>0</v>
      </c>
      <c r="L106" s="161">
        <v>0</v>
      </c>
      <c r="M106" s="162">
        <v>46556421.679999992</v>
      </c>
      <c r="N106" s="161">
        <v>0</v>
      </c>
      <c r="O106" s="157">
        <v>46556421.679999992</v>
      </c>
      <c r="P106" s="163"/>
      <c r="Q106" s="185"/>
      <c r="R106" s="186"/>
    </row>
    <row r="107" spans="1:18" ht="12">
      <c r="A107" s="130" t="s">
        <v>309</v>
      </c>
      <c r="B107" s="168" t="s">
        <v>307</v>
      </c>
      <c r="C107" s="176" t="s">
        <v>308</v>
      </c>
      <c r="D107" s="161">
        <v>33642066.200000003</v>
      </c>
      <c r="E107" s="161">
        <v>58259.62</v>
      </c>
      <c r="F107" s="161">
        <v>23701.57</v>
      </c>
      <c r="G107" s="161">
        <v>0</v>
      </c>
      <c r="H107" s="161">
        <v>0</v>
      </c>
      <c r="I107" s="161">
        <v>23846.47</v>
      </c>
      <c r="J107" s="161">
        <v>1561.92</v>
      </c>
      <c r="K107" s="161">
        <v>0</v>
      </c>
      <c r="L107" s="161">
        <v>0</v>
      </c>
      <c r="M107" s="162">
        <v>33749435.780000001</v>
      </c>
      <c r="N107" s="161">
        <v>0</v>
      </c>
      <c r="O107" s="157">
        <v>33749435.780000001</v>
      </c>
      <c r="P107" s="163"/>
      <c r="Q107" s="185"/>
      <c r="R107" s="186"/>
    </row>
    <row r="108" spans="1:18" ht="12">
      <c r="A108" s="130" t="s">
        <v>312</v>
      </c>
      <c r="B108" s="168" t="s">
        <v>310</v>
      </c>
      <c r="C108" s="176" t="s">
        <v>311</v>
      </c>
      <c r="D108" s="161">
        <v>143996445.22</v>
      </c>
      <c r="E108" s="161">
        <v>1160362.6300000001</v>
      </c>
      <c r="F108" s="161">
        <v>483578.04000000004</v>
      </c>
      <c r="G108" s="161">
        <v>0</v>
      </c>
      <c r="H108" s="161">
        <v>0</v>
      </c>
      <c r="I108" s="161">
        <v>156327.88</v>
      </c>
      <c r="J108" s="161">
        <v>16127.9</v>
      </c>
      <c r="K108" s="161">
        <v>0</v>
      </c>
      <c r="L108" s="161">
        <v>0</v>
      </c>
      <c r="M108" s="162">
        <v>145812841.66999999</v>
      </c>
      <c r="N108" s="161">
        <v>0</v>
      </c>
      <c r="O108" s="157">
        <v>145812841.66999999</v>
      </c>
      <c r="P108" s="163"/>
      <c r="Q108" s="185"/>
      <c r="R108" s="186"/>
    </row>
    <row r="109" spans="1:18" ht="12">
      <c r="B109" s="170" t="s">
        <v>1372</v>
      </c>
      <c r="C109" s="172" t="s">
        <v>1373</v>
      </c>
      <c r="D109" s="161">
        <v>5892821</v>
      </c>
      <c r="E109" s="161">
        <v>112</v>
      </c>
      <c r="F109" s="161">
        <v>0</v>
      </c>
      <c r="G109" s="161">
        <v>0</v>
      </c>
      <c r="H109" s="161">
        <v>0</v>
      </c>
      <c r="I109" s="161">
        <v>0</v>
      </c>
      <c r="J109" s="161">
        <v>0</v>
      </c>
      <c r="K109" s="161">
        <v>0</v>
      </c>
      <c r="L109" s="161">
        <v>0</v>
      </c>
      <c r="M109" s="162">
        <v>5892933</v>
      </c>
      <c r="N109" s="161">
        <v>0</v>
      </c>
      <c r="O109" s="157">
        <v>5892933</v>
      </c>
      <c r="P109" s="163"/>
      <c r="Q109" s="185"/>
      <c r="R109" s="186"/>
    </row>
    <row r="110" spans="1:18" ht="12">
      <c r="B110" s="170" t="s">
        <v>1374</v>
      </c>
      <c r="C110" s="172" t="s">
        <v>313</v>
      </c>
      <c r="D110" s="161">
        <v>89458233.170000002</v>
      </c>
      <c r="E110" s="161">
        <v>29084</v>
      </c>
      <c r="F110" s="161">
        <v>0</v>
      </c>
      <c r="G110" s="161">
        <v>0</v>
      </c>
      <c r="H110" s="161">
        <v>0</v>
      </c>
      <c r="I110" s="161">
        <v>0</v>
      </c>
      <c r="J110" s="161">
        <v>0</v>
      </c>
      <c r="K110" s="161">
        <v>0</v>
      </c>
      <c r="L110" s="161">
        <v>0</v>
      </c>
      <c r="M110" s="162">
        <v>89487317.170000002</v>
      </c>
      <c r="N110" s="161">
        <v>0</v>
      </c>
      <c r="O110" s="157">
        <v>89487317.170000002</v>
      </c>
      <c r="P110" s="163"/>
      <c r="Q110" s="185"/>
      <c r="R110" s="186"/>
    </row>
    <row r="111" spans="1:18" ht="12">
      <c r="B111" s="168" t="s">
        <v>314</v>
      </c>
      <c r="C111" s="176" t="s">
        <v>315</v>
      </c>
      <c r="D111" s="161">
        <v>169605</v>
      </c>
      <c r="E111" s="161">
        <v>0</v>
      </c>
      <c r="F111" s="161">
        <v>0</v>
      </c>
      <c r="G111" s="161">
        <v>0</v>
      </c>
      <c r="H111" s="161">
        <v>0</v>
      </c>
      <c r="I111" s="161">
        <v>0</v>
      </c>
      <c r="J111" s="161">
        <v>0</v>
      </c>
      <c r="K111" s="161">
        <v>0</v>
      </c>
      <c r="L111" s="161">
        <v>0</v>
      </c>
      <c r="M111" s="162">
        <v>169605</v>
      </c>
      <c r="N111" s="161">
        <v>0</v>
      </c>
      <c r="O111" s="157">
        <v>169605</v>
      </c>
      <c r="P111" s="163"/>
      <c r="Q111" s="185"/>
      <c r="R111" s="186"/>
    </row>
    <row r="112" spans="1:18" ht="12">
      <c r="B112" s="168" t="s">
        <v>316</v>
      </c>
      <c r="C112" s="176" t="s">
        <v>317</v>
      </c>
      <c r="D112" s="161">
        <v>11234957.280000001</v>
      </c>
      <c r="E112" s="161">
        <v>0</v>
      </c>
      <c r="F112" s="161">
        <v>0</v>
      </c>
      <c r="G112" s="161">
        <v>0</v>
      </c>
      <c r="H112" s="161">
        <v>0</v>
      </c>
      <c r="I112" s="161">
        <v>0</v>
      </c>
      <c r="J112" s="161">
        <v>0</v>
      </c>
      <c r="K112" s="161">
        <v>0</v>
      </c>
      <c r="L112" s="161">
        <v>0</v>
      </c>
      <c r="M112" s="162">
        <v>11234957.280000001</v>
      </c>
      <c r="N112" s="161">
        <v>0</v>
      </c>
      <c r="O112" s="157">
        <v>11234957.280000001</v>
      </c>
      <c r="P112" s="163"/>
      <c r="Q112" s="185"/>
      <c r="R112" s="186"/>
    </row>
    <row r="113" spans="1:18" ht="12">
      <c r="A113" s="130" t="s">
        <v>322</v>
      </c>
      <c r="B113" s="168" t="s">
        <v>318</v>
      </c>
      <c r="C113" s="176" t="s">
        <v>319</v>
      </c>
      <c r="D113" s="161">
        <v>755466714.09000003</v>
      </c>
      <c r="E113" s="161">
        <v>1089915.5</v>
      </c>
      <c r="F113" s="161">
        <v>0</v>
      </c>
      <c r="G113" s="161">
        <v>0</v>
      </c>
      <c r="H113" s="161">
        <v>0</v>
      </c>
      <c r="I113" s="161">
        <v>0</v>
      </c>
      <c r="J113" s="161">
        <v>0</v>
      </c>
      <c r="K113" s="161">
        <v>0</v>
      </c>
      <c r="L113" s="161">
        <v>0</v>
      </c>
      <c r="M113" s="162">
        <v>756556629.59000003</v>
      </c>
      <c r="N113" s="161">
        <v>0</v>
      </c>
      <c r="O113" s="157">
        <v>756556629.59000003</v>
      </c>
      <c r="P113" s="163"/>
      <c r="Q113" s="185"/>
      <c r="R113" s="186"/>
    </row>
    <row r="114" spans="1:18" ht="12">
      <c r="B114" s="168" t="s">
        <v>320</v>
      </c>
      <c r="C114" s="176" t="s">
        <v>321</v>
      </c>
      <c r="D114" s="161">
        <v>355530953.64999998</v>
      </c>
      <c r="E114" s="161">
        <v>560325.94999999995</v>
      </c>
      <c r="F114" s="161">
        <v>0</v>
      </c>
      <c r="G114" s="161">
        <v>0</v>
      </c>
      <c r="H114" s="161">
        <v>0</v>
      </c>
      <c r="I114" s="161">
        <v>0</v>
      </c>
      <c r="J114" s="161">
        <v>0</v>
      </c>
      <c r="K114" s="161">
        <v>0</v>
      </c>
      <c r="L114" s="161">
        <v>0</v>
      </c>
      <c r="M114" s="162">
        <v>356091279.59999996</v>
      </c>
      <c r="N114" s="161">
        <v>0</v>
      </c>
      <c r="O114" s="157">
        <v>356091279.59999996</v>
      </c>
      <c r="P114" s="163"/>
      <c r="Q114" s="185"/>
      <c r="R114" s="186"/>
    </row>
    <row r="115" spans="1:18" ht="12">
      <c r="B115" s="168" t="s">
        <v>323</v>
      </c>
      <c r="C115" s="176" t="s">
        <v>324</v>
      </c>
      <c r="D115" s="161">
        <v>14000173.32</v>
      </c>
      <c r="E115" s="161">
        <v>19193.55</v>
      </c>
      <c r="F115" s="161">
        <v>111421.00000000001</v>
      </c>
      <c r="G115" s="161">
        <v>575064.98</v>
      </c>
      <c r="H115" s="161">
        <v>501139.7200000002</v>
      </c>
      <c r="I115" s="161">
        <v>3941.7500000000005</v>
      </c>
      <c r="J115" s="161">
        <v>1051.6300000000001</v>
      </c>
      <c r="K115" s="161">
        <v>0</v>
      </c>
      <c r="L115" s="161">
        <v>0</v>
      </c>
      <c r="M115" s="162">
        <v>15211985.950000003</v>
      </c>
      <c r="N115" s="161">
        <v>0</v>
      </c>
      <c r="O115" s="157">
        <v>15211985.950000003</v>
      </c>
      <c r="P115" s="163"/>
      <c r="Q115" s="185"/>
      <c r="R115" s="186"/>
    </row>
    <row r="116" spans="1:18" ht="12">
      <c r="A116" s="130" t="s">
        <v>329</v>
      </c>
      <c r="B116" s="168" t="s">
        <v>325</v>
      </c>
      <c r="C116" s="172" t="s">
        <v>326</v>
      </c>
      <c r="D116" s="161">
        <v>0</v>
      </c>
      <c r="E116" s="161">
        <v>0</v>
      </c>
      <c r="F116" s="161">
        <v>0</v>
      </c>
      <c r="G116" s="161">
        <v>0</v>
      </c>
      <c r="H116" s="161">
        <v>0</v>
      </c>
      <c r="I116" s="161">
        <v>0</v>
      </c>
      <c r="J116" s="161">
        <v>0</v>
      </c>
      <c r="K116" s="161">
        <v>0</v>
      </c>
      <c r="L116" s="161">
        <v>0</v>
      </c>
      <c r="M116" s="162">
        <v>0</v>
      </c>
      <c r="N116" s="161">
        <v>0</v>
      </c>
      <c r="O116" s="157">
        <v>0</v>
      </c>
      <c r="P116" s="163"/>
      <c r="Q116" s="185"/>
      <c r="R116" s="186"/>
    </row>
    <row r="117" spans="1:18" ht="12">
      <c r="A117" s="130" t="s">
        <v>332</v>
      </c>
      <c r="B117" s="168" t="s">
        <v>327</v>
      </c>
      <c r="C117" s="172" t="s">
        <v>328</v>
      </c>
      <c r="D117" s="161">
        <v>0</v>
      </c>
      <c r="E117" s="161">
        <v>0</v>
      </c>
      <c r="F117" s="161">
        <v>0</v>
      </c>
      <c r="G117" s="161">
        <v>0</v>
      </c>
      <c r="H117" s="161">
        <v>0</v>
      </c>
      <c r="I117" s="161">
        <v>0</v>
      </c>
      <c r="J117" s="161">
        <v>0</v>
      </c>
      <c r="K117" s="161">
        <v>0</v>
      </c>
      <c r="L117" s="161">
        <v>0</v>
      </c>
      <c r="M117" s="162">
        <v>0</v>
      </c>
      <c r="N117" s="161">
        <v>0</v>
      </c>
      <c r="O117" s="157">
        <v>0</v>
      </c>
      <c r="P117" s="163"/>
      <c r="Q117" s="185"/>
      <c r="R117" s="186"/>
    </row>
    <row r="118" spans="1:18" ht="12">
      <c r="A118" s="130" t="s">
        <v>335</v>
      </c>
      <c r="B118" s="168" t="s">
        <v>330</v>
      </c>
      <c r="C118" s="176" t="s">
        <v>331</v>
      </c>
      <c r="D118" s="161">
        <v>147626.56</v>
      </c>
      <c r="E118" s="161">
        <v>90359.34</v>
      </c>
      <c r="F118" s="161">
        <v>5864</v>
      </c>
      <c r="G118" s="161">
        <v>0</v>
      </c>
      <c r="H118" s="161">
        <v>0</v>
      </c>
      <c r="I118" s="161">
        <v>217</v>
      </c>
      <c r="J118" s="161">
        <v>11462345.02</v>
      </c>
      <c r="K118" s="161">
        <v>0</v>
      </c>
      <c r="L118" s="161">
        <v>0</v>
      </c>
      <c r="M118" s="162">
        <v>11706411.92</v>
      </c>
      <c r="N118" s="161">
        <v>0</v>
      </c>
      <c r="O118" s="157">
        <v>11706411.92</v>
      </c>
      <c r="P118" s="163"/>
      <c r="Q118" s="185"/>
      <c r="R118" s="186"/>
    </row>
    <row r="119" spans="1:18" ht="12">
      <c r="A119" s="130" t="s">
        <v>338</v>
      </c>
      <c r="B119" s="168" t="s">
        <v>333</v>
      </c>
      <c r="C119" s="176" t="s">
        <v>334</v>
      </c>
      <c r="D119" s="161">
        <v>16763.47</v>
      </c>
      <c r="E119" s="161">
        <v>1971.1</v>
      </c>
      <c r="F119" s="161">
        <v>89314.82</v>
      </c>
      <c r="G119" s="161">
        <v>0</v>
      </c>
      <c r="H119" s="161">
        <v>0</v>
      </c>
      <c r="I119" s="161">
        <v>20543.13</v>
      </c>
      <c r="J119" s="161">
        <v>10.5</v>
      </c>
      <c r="K119" s="161">
        <v>0</v>
      </c>
      <c r="L119" s="161">
        <v>0</v>
      </c>
      <c r="M119" s="162">
        <v>128603.02000000002</v>
      </c>
      <c r="N119" s="161">
        <v>0</v>
      </c>
      <c r="O119" s="157">
        <v>128603.02000000002</v>
      </c>
      <c r="P119" s="163"/>
      <c r="Q119" s="185"/>
      <c r="R119" s="186"/>
    </row>
    <row r="120" spans="1:18" ht="12">
      <c r="A120" s="130" t="s">
        <v>341</v>
      </c>
      <c r="B120" s="168" t="s">
        <v>336</v>
      </c>
      <c r="C120" s="176" t="s">
        <v>337</v>
      </c>
      <c r="D120" s="161">
        <v>20654396.049999997</v>
      </c>
      <c r="E120" s="161">
        <v>0</v>
      </c>
      <c r="F120" s="161">
        <v>0</v>
      </c>
      <c r="G120" s="161">
        <v>0</v>
      </c>
      <c r="H120" s="161">
        <v>0</v>
      </c>
      <c r="I120" s="161">
        <v>1606487.05</v>
      </c>
      <c r="J120" s="161">
        <v>0</v>
      </c>
      <c r="K120" s="161">
        <v>0</v>
      </c>
      <c r="L120" s="161">
        <v>0</v>
      </c>
      <c r="M120" s="162">
        <v>22260883.099999998</v>
      </c>
      <c r="N120" s="161">
        <v>0</v>
      </c>
      <c r="O120" s="157">
        <v>22260883.099999998</v>
      </c>
      <c r="P120" s="163"/>
      <c r="Q120" s="185"/>
      <c r="R120" s="186"/>
    </row>
    <row r="121" spans="1:18" ht="12">
      <c r="A121" s="130" t="s">
        <v>344</v>
      </c>
      <c r="B121" s="168" t="s">
        <v>339</v>
      </c>
      <c r="C121" s="176" t="s">
        <v>340</v>
      </c>
      <c r="D121" s="161">
        <v>0</v>
      </c>
      <c r="E121" s="161">
        <v>0</v>
      </c>
      <c r="F121" s="161">
        <v>0</v>
      </c>
      <c r="G121" s="161">
        <v>0</v>
      </c>
      <c r="H121" s="161">
        <v>4311.24</v>
      </c>
      <c r="I121" s="161">
        <v>0</v>
      </c>
      <c r="J121" s="161">
        <v>0</v>
      </c>
      <c r="K121" s="161">
        <v>0</v>
      </c>
      <c r="L121" s="161">
        <v>0</v>
      </c>
      <c r="M121" s="162">
        <v>4311.24</v>
      </c>
      <c r="N121" s="161">
        <v>0</v>
      </c>
      <c r="O121" s="157">
        <v>4311.24</v>
      </c>
      <c r="P121" s="163"/>
      <c r="Q121" s="185"/>
      <c r="R121" s="186"/>
    </row>
    <row r="122" spans="1:18" ht="12">
      <c r="A122" s="130" t="s">
        <v>347</v>
      </c>
      <c r="B122" s="168" t="s">
        <v>342</v>
      </c>
      <c r="C122" s="176" t="s">
        <v>343</v>
      </c>
      <c r="D122" s="161">
        <v>166399.51999999999</v>
      </c>
      <c r="E122" s="161">
        <v>24558</v>
      </c>
      <c r="F122" s="161">
        <v>40970.17</v>
      </c>
      <c r="G122" s="161">
        <v>0</v>
      </c>
      <c r="H122" s="161">
        <v>0</v>
      </c>
      <c r="I122" s="161">
        <v>260</v>
      </c>
      <c r="J122" s="161">
        <v>2518</v>
      </c>
      <c r="K122" s="161">
        <v>0</v>
      </c>
      <c r="L122" s="161">
        <v>0</v>
      </c>
      <c r="M122" s="162">
        <v>234705.69</v>
      </c>
      <c r="N122" s="161">
        <v>0</v>
      </c>
      <c r="O122" s="157">
        <v>234705.69</v>
      </c>
      <c r="P122" s="163"/>
      <c r="Q122" s="185"/>
      <c r="R122" s="186"/>
    </row>
    <row r="123" spans="1:18" ht="12">
      <c r="A123" s="130" t="s">
        <v>350</v>
      </c>
      <c r="B123" s="168" t="s">
        <v>345</v>
      </c>
      <c r="C123" s="176" t="s">
        <v>346</v>
      </c>
      <c r="D123" s="161">
        <v>-200</v>
      </c>
      <c r="E123" s="161">
        <v>0</v>
      </c>
      <c r="F123" s="161">
        <v>0</v>
      </c>
      <c r="G123" s="161">
        <v>0</v>
      </c>
      <c r="H123" s="161">
        <v>0</v>
      </c>
      <c r="I123" s="161">
        <v>0</v>
      </c>
      <c r="J123" s="161">
        <v>0</v>
      </c>
      <c r="K123" s="161">
        <v>0</v>
      </c>
      <c r="L123" s="161">
        <v>0</v>
      </c>
      <c r="M123" s="162">
        <v>-200</v>
      </c>
      <c r="N123" s="161">
        <v>0</v>
      </c>
      <c r="O123" s="157">
        <v>-200</v>
      </c>
      <c r="P123" s="163"/>
      <c r="Q123" s="185"/>
      <c r="R123" s="186"/>
    </row>
    <row r="124" spans="1:18" ht="12">
      <c r="A124" s="130" t="s">
        <v>353</v>
      </c>
      <c r="B124" s="168" t="s">
        <v>348</v>
      </c>
      <c r="C124" s="176" t="s">
        <v>349</v>
      </c>
      <c r="D124" s="161">
        <v>0</v>
      </c>
      <c r="E124" s="161">
        <v>0</v>
      </c>
      <c r="F124" s="161">
        <v>0</v>
      </c>
      <c r="G124" s="161">
        <v>0</v>
      </c>
      <c r="H124" s="161">
        <v>0</v>
      </c>
      <c r="I124" s="161">
        <v>0</v>
      </c>
      <c r="J124" s="161">
        <v>110000</v>
      </c>
      <c r="K124" s="161">
        <v>0</v>
      </c>
      <c r="L124" s="161">
        <v>7615634.6699999999</v>
      </c>
      <c r="M124" s="162">
        <v>7725634.6699999999</v>
      </c>
      <c r="N124" s="161">
        <v>0</v>
      </c>
      <c r="O124" s="157">
        <v>7725634.6699999999</v>
      </c>
      <c r="P124" s="163"/>
      <c r="Q124" s="185"/>
      <c r="R124" s="186"/>
    </row>
    <row r="125" spans="1:18" ht="12">
      <c r="A125" s="130" t="s">
        <v>356</v>
      </c>
      <c r="B125" s="168" t="s">
        <v>351</v>
      </c>
      <c r="C125" s="176" t="s">
        <v>352</v>
      </c>
      <c r="D125" s="161">
        <v>0</v>
      </c>
      <c r="E125" s="161">
        <v>0</v>
      </c>
      <c r="F125" s="161">
        <v>0</v>
      </c>
      <c r="G125" s="161">
        <v>0</v>
      </c>
      <c r="H125" s="161">
        <v>0</v>
      </c>
      <c r="I125" s="161">
        <v>0</v>
      </c>
      <c r="J125" s="161">
        <v>1565000</v>
      </c>
      <c r="K125" s="161">
        <v>0</v>
      </c>
      <c r="L125" s="161">
        <v>88649998.060000002</v>
      </c>
      <c r="M125" s="162">
        <v>90214998.060000002</v>
      </c>
      <c r="N125" s="161">
        <v>0</v>
      </c>
      <c r="O125" s="157">
        <v>90214998.060000002</v>
      </c>
      <c r="P125" s="163"/>
      <c r="Q125" s="185"/>
      <c r="R125" s="186"/>
    </row>
    <row r="126" spans="1:18" ht="12">
      <c r="A126" s="130" t="s">
        <v>359</v>
      </c>
      <c r="B126" s="168" t="s">
        <v>354</v>
      </c>
      <c r="C126" s="176" t="s">
        <v>355</v>
      </c>
      <c r="D126" s="161">
        <v>0</v>
      </c>
      <c r="E126" s="161">
        <v>0</v>
      </c>
      <c r="F126" s="161">
        <v>20000.04</v>
      </c>
      <c r="G126" s="161">
        <v>0</v>
      </c>
      <c r="H126" s="161">
        <v>0</v>
      </c>
      <c r="I126" s="161">
        <v>0</v>
      </c>
      <c r="J126" s="161">
        <v>2851644.87</v>
      </c>
      <c r="K126" s="161">
        <v>0</v>
      </c>
      <c r="L126" s="161">
        <v>4557549.5299999993</v>
      </c>
      <c r="M126" s="162">
        <v>7429194.4399999995</v>
      </c>
      <c r="N126" s="161">
        <v>0</v>
      </c>
      <c r="O126" s="157">
        <v>7429194.4399999995</v>
      </c>
      <c r="P126" s="163"/>
      <c r="Q126" s="185"/>
      <c r="R126" s="186"/>
    </row>
    <row r="127" spans="1:18" ht="12">
      <c r="A127" s="130" t="s">
        <v>362</v>
      </c>
      <c r="B127" s="168" t="s">
        <v>357</v>
      </c>
      <c r="C127" s="176" t="s">
        <v>358</v>
      </c>
      <c r="D127" s="161">
        <v>0</v>
      </c>
      <c r="E127" s="161">
        <v>0</v>
      </c>
      <c r="F127" s="161">
        <v>63333.14</v>
      </c>
      <c r="G127" s="161">
        <v>0</v>
      </c>
      <c r="H127" s="161">
        <v>0</v>
      </c>
      <c r="I127" s="161">
        <v>0</v>
      </c>
      <c r="J127" s="161">
        <v>3146778.45</v>
      </c>
      <c r="K127" s="161">
        <v>0</v>
      </c>
      <c r="L127" s="161">
        <v>51306397.670000002</v>
      </c>
      <c r="M127" s="162">
        <v>54516509.260000005</v>
      </c>
      <c r="N127" s="161">
        <v>0</v>
      </c>
      <c r="O127" s="157">
        <v>54516509.260000005</v>
      </c>
      <c r="P127" s="163"/>
      <c r="Q127" s="185"/>
      <c r="R127" s="186"/>
    </row>
    <row r="128" spans="1:18" ht="12">
      <c r="A128" s="130" t="s">
        <v>365</v>
      </c>
      <c r="B128" s="168" t="s">
        <v>360</v>
      </c>
      <c r="C128" s="176" t="s">
        <v>361</v>
      </c>
      <c r="D128" s="161">
        <v>0</v>
      </c>
      <c r="E128" s="161">
        <v>0</v>
      </c>
      <c r="F128" s="161">
        <v>215831.37</v>
      </c>
      <c r="G128" s="161">
        <v>0</v>
      </c>
      <c r="H128" s="161">
        <v>0</v>
      </c>
      <c r="I128" s="161">
        <v>0</v>
      </c>
      <c r="J128" s="161">
        <v>0</v>
      </c>
      <c r="K128" s="161">
        <v>98900.840000000011</v>
      </c>
      <c r="L128" s="161">
        <v>0</v>
      </c>
      <c r="M128" s="162">
        <v>314732.21000000002</v>
      </c>
      <c r="N128" s="161">
        <v>0</v>
      </c>
      <c r="O128" s="157">
        <v>314732.21000000002</v>
      </c>
      <c r="P128" s="163"/>
      <c r="Q128" s="185"/>
      <c r="R128" s="186"/>
    </row>
    <row r="129" spans="1:21" ht="12">
      <c r="A129" s="130" t="s">
        <v>368</v>
      </c>
      <c r="B129" s="168" t="s">
        <v>363</v>
      </c>
      <c r="C129" s="176" t="s">
        <v>364</v>
      </c>
      <c r="D129" s="161">
        <v>0</v>
      </c>
      <c r="E129" s="161">
        <v>0</v>
      </c>
      <c r="F129" s="161">
        <v>0</v>
      </c>
      <c r="G129" s="161">
        <v>0</v>
      </c>
      <c r="H129" s="161">
        <v>0</v>
      </c>
      <c r="I129" s="161">
        <v>0</v>
      </c>
      <c r="J129" s="161">
        <v>0</v>
      </c>
      <c r="K129" s="161">
        <v>122142.91</v>
      </c>
      <c r="L129" s="161">
        <v>0</v>
      </c>
      <c r="M129" s="162">
        <v>122142.91</v>
      </c>
      <c r="N129" s="161">
        <v>0</v>
      </c>
      <c r="O129" s="157">
        <v>122142.91</v>
      </c>
      <c r="P129" s="163"/>
      <c r="Q129" s="185"/>
      <c r="R129" s="186"/>
    </row>
    <row r="130" spans="1:21" ht="12">
      <c r="A130" s="130" t="s">
        <v>371</v>
      </c>
      <c r="B130" s="168" t="s">
        <v>366</v>
      </c>
      <c r="C130" s="176" t="s">
        <v>367</v>
      </c>
      <c r="D130" s="161">
        <v>0</v>
      </c>
      <c r="E130" s="161">
        <v>0</v>
      </c>
      <c r="F130" s="161">
        <v>0</v>
      </c>
      <c r="G130" s="161">
        <v>0</v>
      </c>
      <c r="H130" s="161">
        <v>0</v>
      </c>
      <c r="I130" s="161">
        <v>0</v>
      </c>
      <c r="J130" s="161">
        <v>0</v>
      </c>
      <c r="K130" s="161">
        <v>0</v>
      </c>
      <c r="L130" s="161">
        <v>0</v>
      </c>
      <c r="M130" s="162">
        <v>0</v>
      </c>
      <c r="N130" s="161">
        <v>0</v>
      </c>
      <c r="O130" s="157">
        <v>0</v>
      </c>
      <c r="P130" s="163"/>
      <c r="Q130" s="185"/>
      <c r="R130" s="186"/>
    </row>
    <row r="131" spans="1:21" ht="12">
      <c r="A131" s="130" t="s">
        <v>374</v>
      </c>
      <c r="B131" s="168" t="s">
        <v>369</v>
      </c>
      <c r="C131" s="176" t="s">
        <v>370</v>
      </c>
      <c r="D131" s="161">
        <v>0</v>
      </c>
      <c r="E131" s="161">
        <v>0</v>
      </c>
      <c r="F131" s="161">
        <v>0</v>
      </c>
      <c r="G131" s="161">
        <v>0</v>
      </c>
      <c r="H131" s="161">
        <v>0</v>
      </c>
      <c r="I131" s="161">
        <v>0</v>
      </c>
      <c r="J131" s="161">
        <v>0</v>
      </c>
      <c r="K131" s="161">
        <v>0</v>
      </c>
      <c r="L131" s="161">
        <v>0</v>
      </c>
      <c r="M131" s="162">
        <v>0</v>
      </c>
      <c r="N131" s="161">
        <v>0</v>
      </c>
      <c r="O131" s="157">
        <v>0</v>
      </c>
      <c r="P131" s="163"/>
      <c r="Q131" s="185"/>
      <c r="R131" s="186"/>
      <c r="S131" s="205"/>
      <c r="T131" s="205"/>
      <c r="U131" s="205"/>
    </row>
    <row r="132" spans="1:21" ht="12">
      <c r="A132" s="130" t="s">
        <v>377</v>
      </c>
      <c r="B132" s="168" t="s">
        <v>372</v>
      </c>
      <c r="C132" s="176" t="s">
        <v>373</v>
      </c>
      <c r="D132" s="161">
        <v>765436.02000000014</v>
      </c>
      <c r="E132" s="161">
        <v>0</v>
      </c>
      <c r="F132" s="161">
        <v>0</v>
      </c>
      <c r="G132" s="161">
        <v>0</v>
      </c>
      <c r="H132" s="161">
        <v>0</v>
      </c>
      <c r="I132" s="161">
        <v>0</v>
      </c>
      <c r="J132" s="161">
        <v>0</v>
      </c>
      <c r="K132" s="161">
        <v>0</v>
      </c>
      <c r="L132" s="161">
        <v>0</v>
      </c>
      <c r="M132" s="162">
        <v>765436.02000000014</v>
      </c>
      <c r="N132" s="161">
        <v>0</v>
      </c>
      <c r="O132" s="157">
        <v>765436.02000000014</v>
      </c>
      <c r="P132" s="163"/>
      <c r="Q132" s="185"/>
      <c r="R132" s="186"/>
      <c r="S132" s="206"/>
      <c r="T132" s="206"/>
      <c r="U132" s="205"/>
    </row>
    <row r="133" spans="1:21" ht="12">
      <c r="A133" s="130" t="s">
        <v>380</v>
      </c>
      <c r="B133" s="168" t="s">
        <v>375</v>
      </c>
      <c r="C133" s="176" t="s">
        <v>376</v>
      </c>
      <c r="D133" s="161">
        <v>1298779.8400000001</v>
      </c>
      <c r="E133" s="161">
        <v>0</v>
      </c>
      <c r="F133" s="161">
        <v>0</v>
      </c>
      <c r="G133" s="161">
        <v>0</v>
      </c>
      <c r="H133" s="161">
        <v>0</v>
      </c>
      <c r="I133" s="161">
        <v>891450.81</v>
      </c>
      <c r="J133" s="161">
        <v>0</v>
      </c>
      <c r="K133" s="161">
        <v>0</v>
      </c>
      <c r="L133" s="161">
        <v>0</v>
      </c>
      <c r="M133" s="162">
        <v>2190230.6500000004</v>
      </c>
      <c r="N133" s="161">
        <v>0</v>
      </c>
      <c r="O133" s="157">
        <v>2190230.6500000004</v>
      </c>
      <c r="P133" s="163"/>
      <c r="Q133" s="185"/>
      <c r="R133" s="186"/>
      <c r="S133" s="205"/>
      <c r="T133" s="205"/>
      <c r="U133" s="205"/>
    </row>
    <row r="134" spans="1:21" ht="12">
      <c r="A134" s="130" t="s">
        <v>383</v>
      </c>
      <c r="B134" s="168" t="s">
        <v>378</v>
      </c>
      <c r="C134" s="176" t="s">
        <v>379</v>
      </c>
      <c r="D134" s="161">
        <v>0</v>
      </c>
      <c r="E134" s="161">
        <v>0.32</v>
      </c>
      <c r="F134" s="161">
        <v>0</v>
      </c>
      <c r="G134" s="161">
        <v>0</v>
      </c>
      <c r="H134" s="161">
        <v>0</v>
      </c>
      <c r="I134" s="161">
        <v>0</v>
      </c>
      <c r="J134" s="161">
        <v>0</v>
      </c>
      <c r="K134" s="161">
        <v>0</v>
      </c>
      <c r="L134" s="161">
        <v>3415505.73</v>
      </c>
      <c r="M134" s="162">
        <v>3415506.05</v>
      </c>
      <c r="N134" s="161">
        <v>0</v>
      </c>
      <c r="O134" s="157">
        <v>3415506.05</v>
      </c>
      <c r="P134" s="163"/>
      <c r="Q134" s="185"/>
      <c r="R134" s="186"/>
      <c r="S134" s="205"/>
      <c r="T134" s="205"/>
      <c r="U134" s="205"/>
    </row>
    <row r="135" spans="1:21" ht="12">
      <c r="A135" s="130" t="s">
        <v>386</v>
      </c>
      <c r="B135" s="168" t="s">
        <v>381</v>
      </c>
      <c r="C135" s="176" t="s">
        <v>382</v>
      </c>
      <c r="D135" s="161">
        <v>0</v>
      </c>
      <c r="E135" s="161">
        <v>0</v>
      </c>
      <c r="F135" s="161">
        <v>0</v>
      </c>
      <c r="G135" s="161">
        <v>0</v>
      </c>
      <c r="H135" s="161">
        <v>0</v>
      </c>
      <c r="I135" s="161">
        <v>0</v>
      </c>
      <c r="J135" s="161">
        <v>0</v>
      </c>
      <c r="K135" s="161">
        <v>0</v>
      </c>
      <c r="L135" s="161">
        <v>35282249.519999996</v>
      </c>
      <c r="M135" s="162">
        <v>35282249.519999996</v>
      </c>
      <c r="N135" s="161">
        <v>0</v>
      </c>
      <c r="O135" s="157">
        <v>35282249.519999996</v>
      </c>
      <c r="P135" s="163"/>
      <c r="Q135" s="185"/>
      <c r="R135" s="186"/>
      <c r="S135" s="205"/>
      <c r="T135" s="205"/>
      <c r="U135" s="205"/>
    </row>
    <row r="136" spans="1:21" ht="12">
      <c r="B136" s="192" t="s">
        <v>1397</v>
      </c>
      <c r="C136" s="193" t="s">
        <v>1398</v>
      </c>
      <c r="D136" s="161">
        <v>0</v>
      </c>
      <c r="E136" s="161">
        <v>0</v>
      </c>
      <c r="F136" s="161">
        <v>0</v>
      </c>
      <c r="G136" s="161">
        <v>0</v>
      </c>
      <c r="H136" s="161">
        <v>0</v>
      </c>
      <c r="I136" s="161">
        <v>0</v>
      </c>
      <c r="J136" s="161">
        <v>0</v>
      </c>
      <c r="K136" s="161">
        <v>0</v>
      </c>
      <c r="L136" s="161">
        <v>0</v>
      </c>
      <c r="M136" s="162">
        <v>0</v>
      </c>
      <c r="N136" s="161">
        <v>0</v>
      </c>
      <c r="O136" s="157">
        <v>0</v>
      </c>
      <c r="P136" s="163"/>
      <c r="Q136" s="185"/>
      <c r="R136" s="186"/>
      <c r="S136" s="205"/>
      <c r="T136" s="205"/>
      <c r="U136" s="205"/>
    </row>
    <row r="137" spans="1:21" ht="12">
      <c r="B137" s="192" t="s">
        <v>1399</v>
      </c>
      <c r="C137" s="193" t="s">
        <v>1400</v>
      </c>
      <c r="D137" s="161">
        <v>0</v>
      </c>
      <c r="E137" s="161">
        <v>0</v>
      </c>
      <c r="F137" s="161">
        <v>0</v>
      </c>
      <c r="G137" s="161">
        <v>0</v>
      </c>
      <c r="H137" s="161">
        <v>0</v>
      </c>
      <c r="I137" s="161">
        <v>0</v>
      </c>
      <c r="J137" s="161">
        <v>0</v>
      </c>
      <c r="K137" s="161">
        <v>0</v>
      </c>
      <c r="L137" s="161">
        <v>0</v>
      </c>
      <c r="M137" s="162">
        <v>0</v>
      </c>
      <c r="N137" s="161">
        <v>0</v>
      </c>
      <c r="O137" s="157">
        <v>0</v>
      </c>
      <c r="P137" s="163"/>
      <c r="Q137" s="185"/>
      <c r="R137" s="186"/>
      <c r="S137" s="205"/>
      <c r="T137" s="205"/>
      <c r="U137" s="205"/>
    </row>
    <row r="138" spans="1:21" ht="12">
      <c r="A138" s="130" t="s">
        <v>389</v>
      </c>
      <c r="B138" s="168" t="s">
        <v>384</v>
      </c>
      <c r="C138" s="176" t="s">
        <v>385</v>
      </c>
      <c r="D138" s="161">
        <v>9794039.1800000016</v>
      </c>
      <c r="E138" s="161">
        <v>12047088.950000001</v>
      </c>
      <c r="F138" s="161">
        <v>2250909.5299999998</v>
      </c>
      <c r="G138" s="161">
        <v>115813.28</v>
      </c>
      <c r="H138" s="161">
        <v>34427534.18</v>
      </c>
      <c r="I138" s="161">
        <v>671650.61</v>
      </c>
      <c r="J138" s="161">
        <v>1028131.8000000002</v>
      </c>
      <c r="K138" s="161">
        <v>0</v>
      </c>
      <c r="L138" s="161">
        <v>0</v>
      </c>
      <c r="M138" s="162">
        <v>60335167.530000001</v>
      </c>
      <c r="N138" s="161">
        <v>0</v>
      </c>
      <c r="O138" s="157">
        <v>60335167.530000001</v>
      </c>
      <c r="P138" s="163"/>
      <c r="Q138" s="185"/>
      <c r="R138" s="186"/>
    </row>
    <row r="139" spans="1:21" ht="12">
      <c r="A139" s="130" t="s">
        <v>392</v>
      </c>
      <c r="B139" s="168" t="s">
        <v>387</v>
      </c>
      <c r="C139" s="176" t="s">
        <v>388</v>
      </c>
      <c r="D139" s="161">
        <v>435667.93999999994</v>
      </c>
      <c r="E139" s="161">
        <v>2990.84</v>
      </c>
      <c r="F139" s="161">
        <v>0</v>
      </c>
      <c r="G139" s="161">
        <v>0</v>
      </c>
      <c r="H139" s="161">
        <v>194180.38999999998</v>
      </c>
      <c r="I139" s="161">
        <v>16081</v>
      </c>
      <c r="J139" s="161">
        <v>15128</v>
      </c>
      <c r="K139" s="161">
        <v>0</v>
      </c>
      <c r="L139" s="161">
        <v>0</v>
      </c>
      <c r="M139" s="162">
        <v>664048.16999999993</v>
      </c>
      <c r="N139" s="161">
        <v>-16081</v>
      </c>
      <c r="O139" s="157">
        <v>647967.16999999993</v>
      </c>
      <c r="P139" s="163"/>
      <c r="Q139" s="185"/>
      <c r="R139" s="186"/>
    </row>
    <row r="140" spans="1:21" ht="12">
      <c r="A140" s="130" t="s">
        <v>395</v>
      </c>
      <c r="B140" s="168" t="s">
        <v>390</v>
      </c>
      <c r="C140" s="176" t="s">
        <v>391</v>
      </c>
      <c r="D140" s="161">
        <v>12357.93</v>
      </c>
      <c r="E140" s="161">
        <v>5888.9600000000009</v>
      </c>
      <c r="F140" s="161">
        <v>257121.79</v>
      </c>
      <c r="G140" s="161">
        <v>0</v>
      </c>
      <c r="H140" s="161">
        <v>4269.2299999999996</v>
      </c>
      <c r="I140" s="161">
        <v>10977.94</v>
      </c>
      <c r="J140" s="161">
        <v>0</v>
      </c>
      <c r="K140" s="161">
        <v>0</v>
      </c>
      <c r="L140" s="161">
        <v>0</v>
      </c>
      <c r="M140" s="162">
        <v>290615.84999999998</v>
      </c>
      <c r="N140" s="161">
        <v>0</v>
      </c>
      <c r="O140" s="157">
        <v>290615.84999999998</v>
      </c>
      <c r="P140" s="163"/>
      <c r="Q140" s="185"/>
      <c r="R140" s="186"/>
    </row>
    <row r="141" spans="1:21" ht="12">
      <c r="A141" s="130" t="s">
        <v>398</v>
      </c>
      <c r="B141" s="168" t="s">
        <v>393</v>
      </c>
      <c r="C141" s="176" t="s">
        <v>394</v>
      </c>
      <c r="D141" s="161">
        <v>6338905.1299999999</v>
      </c>
      <c r="E141" s="161">
        <v>11453.03</v>
      </c>
      <c r="F141" s="161">
        <v>340678.97000000003</v>
      </c>
      <c r="G141" s="161">
        <v>0</v>
      </c>
      <c r="H141" s="161">
        <v>0</v>
      </c>
      <c r="I141" s="161">
        <v>4797033.7</v>
      </c>
      <c r="J141" s="161">
        <v>268044.71000000002</v>
      </c>
      <c r="K141" s="161">
        <v>0</v>
      </c>
      <c r="L141" s="161">
        <v>0</v>
      </c>
      <c r="M141" s="162">
        <v>11756115.540000001</v>
      </c>
      <c r="N141" s="161">
        <v>-322981.03999999998</v>
      </c>
      <c r="O141" s="157">
        <v>11433134.500000002</v>
      </c>
      <c r="P141" s="163"/>
      <c r="Q141" s="185"/>
      <c r="R141" s="186"/>
    </row>
    <row r="142" spans="1:21" ht="12">
      <c r="A142" s="130" t="s">
        <v>401</v>
      </c>
      <c r="B142" s="168" t="s">
        <v>396</v>
      </c>
      <c r="C142" s="176" t="s">
        <v>397</v>
      </c>
      <c r="D142" s="161">
        <v>2974668.7999999998</v>
      </c>
      <c r="E142" s="161">
        <v>2456962.63</v>
      </c>
      <c r="F142" s="161">
        <v>0</v>
      </c>
      <c r="G142" s="161">
        <v>6706640.0899999999</v>
      </c>
      <c r="H142" s="161">
        <v>0</v>
      </c>
      <c r="I142" s="161">
        <v>2401609</v>
      </c>
      <c r="J142" s="161">
        <v>28215548.710000001</v>
      </c>
      <c r="K142" s="161">
        <v>0</v>
      </c>
      <c r="L142" s="161">
        <v>0</v>
      </c>
      <c r="M142" s="162">
        <v>42755429.230000004</v>
      </c>
      <c r="N142" s="161">
        <v>-42755429.229999997</v>
      </c>
      <c r="O142" s="157">
        <v>0</v>
      </c>
      <c r="P142" s="163"/>
      <c r="Q142" s="185"/>
      <c r="R142" s="186"/>
    </row>
    <row r="143" spans="1:21" ht="12">
      <c r="A143" s="130" t="s">
        <v>404</v>
      </c>
      <c r="B143" s="168" t="s">
        <v>399</v>
      </c>
      <c r="C143" s="176" t="s">
        <v>400</v>
      </c>
      <c r="D143" s="161">
        <v>476916.75</v>
      </c>
      <c r="E143" s="161">
        <v>0</v>
      </c>
      <c r="F143" s="161">
        <v>0</v>
      </c>
      <c r="G143" s="161">
        <v>0</v>
      </c>
      <c r="H143" s="161">
        <v>0</v>
      </c>
      <c r="I143" s="161">
        <v>0</v>
      </c>
      <c r="J143" s="161">
        <v>0</v>
      </c>
      <c r="K143" s="161">
        <v>0</v>
      </c>
      <c r="L143" s="161">
        <v>0</v>
      </c>
      <c r="M143" s="162">
        <v>476916.75</v>
      </c>
      <c r="N143" s="161">
        <v>-476916.75</v>
      </c>
      <c r="O143" s="157">
        <v>0</v>
      </c>
      <c r="P143" s="163"/>
      <c r="Q143" s="185"/>
      <c r="R143" s="186"/>
    </row>
    <row r="144" spans="1:21" ht="12">
      <c r="A144" s="130" t="s">
        <v>407</v>
      </c>
      <c r="B144" s="168" t="s">
        <v>402</v>
      </c>
      <c r="C144" s="176" t="s">
        <v>403</v>
      </c>
      <c r="D144" s="161">
        <v>1265767.1000000001</v>
      </c>
      <c r="E144" s="161">
        <v>0</v>
      </c>
      <c r="F144" s="161">
        <v>0</v>
      </c>
      <c r="G144" s="161">
        <v>0</v>
      </c>
      <c r="H144" s="161">
        <v>0</v>
      </c>
      <c r="I144" s="161">
        <v>0</v>
      </c>
      <c r="J144" s="161">
        <v>0</v>
      </c>
      <c r="K144" s="161">
        <v>0</v>
      </c>
      <c r="L144" s="161">
        <v>0</v>
      </c>
      <c r="M144" s="162">
        <v>1265767.1000000001</v>
      </c>
      <c r="N144" s="161">
        <v>-1265767.1000000001</v>
      </c>
      <c r="O144" s="157">
        <v>0</v>
      </c>
      <c r="P144" s="163"/>
      <c r="Q144" s="185"/>
      <c r="R144" s="186"/>
    </row>
    <row r="145" spans="1:18" ht="12">
      <c r="A145" s="130" t="s">
        <v>410</v>
      </c>
      <c r="B145" s="168" t="s">
        <v>405</v>
      </c>
      <c r="C145" s="176" t="s">
        <v>406</v>
      </c>
      <c r="D145" s="161">
        <v>8210.3700000000008</v>
      </c>
      <c r="E145" s="161">
        <v>0</v>
      </c>
      <c r="F145" s="161">
        <v>0</v>
      </c>
      <c r="G145" s="161">
        <v>0</v>
      </c>
      <c r="H145" s="161">
        <v>0</v>
      </c>
      <c r="I145" s="161">
        <v>0</v>
      </c>
      <c r="J145" s="161">
        <v>0</v>
      </c>
      <c r="K145" s="161">
        <v>0</v>
      </c>
      <c r="L145" s="161">
        <v>0</v>
      </c>
      <c r="M145" s="162">
        <v>8210.3700000000008</v>
      </c>
      <c r="N145" s="161">
        <v>-8210.3700000000008</v>
      </c>
      <c r="O145" s="157">
        <v>0</v>
      </c>
      <c r="P145" s="163"/>
      <c r="Q145" s="185"/>
      <c r="R145" s="186"/>
    </row>
    <row r="146" spans="1:18" ht="12">
      <c r="A146" s="130" t="s">
        <v>413</v>
      </c>
      <c r="B146" s="168" t="s">
        <v>408</v>
      </c>
      <c r="C146" s="176" t="s">
        <v>409</v>
      </c>
      <c r="D146" s="161">
        <v>502898.99</v>
      </c>
      <c r="E146" s="161">
        <v>0</v>
      </c>
      <c r="F146" s="161">
        <v>0</v>
      </c>
      <c r="G146" s="161">
        <v>0</v>
      </c>
      <c r="H146" s="161">
        <v>0</v>
      </c>
      <c r="I146" s="161">
        <v>0</v>
      </c>
      <c r="J146" s="161">
        <v>0</v>
      </c>
      <c r="K146" s="161">
        <v>0</v>
      </c>
      <c r="L146" s="161">
        <v>0</v>
      </c>
      <c r="M146" s="162">
        <v>502898.99</v>
      </c>
      <c r="N146" s="161">
        <v>-502898.99</v>
      </c>
      <c r="O146" s="157">
        <v>0</v>
      </c>
      <c r="P146" s="163"/>
      <c r="Q146" s="185"/>
      <c r="R146" s="186"/>
    </row>
    <row r="147" spans="1:18" ht="12">
      <c r="A147" s="130" t="s">
        <v>416</v>
      </c>
      <c r="B147" s="168" t="s">
        <v>411</v>
      </c>
      <c r="C147" s="176" t="s">
        <v>412</v>
      </c>
      <c r="D147" s="161">
        <v>0</v>
      </c>
      <c r="E147" s="161">
        <v>0</v>
      </c>
      <c r="F147" s="161">
        <v>0</v>
      </c>
      <c r="G147" s="161">
        <v>0</v>
      </c>
      <c r="H147" s="161">
        <v>0</v>
      </c>
      <c r="I147" s="161">
        <v>0</v>
      </c>
      <c r="J147" s="161">
        <v>0</v>
      </c>
      <c r="K147" s="161">
        <v>0</v>
      </c>
      <c r="L147" s="161">
        <v>0</v>
      </c>
      <c r="M147" s="162">
        <v>0</v>
      </c>
      <c r="N147" s="161">
        <v>0</v>
      </c>
      <c r="O147" s="157">
        <v>0</v>
      </c>
      <c r="P147" s="163"/>
      <c r="Q147" s="185"/>
      <c r="R147" s="186"/>
    </row>
    <row r="148" spans="1:18" ht="12">
      <c r="A148" s="130" t="s">
        <v>416</v>
      </c>
      <c r="B148" s="168" t="s">
        <v>414</v>
      </c>
      <c r="C148" s="176" t="s">
        <v>415</v>
      </c>
      <c r="D148" s="161">
        <v>134332.43</v>
      </c>
      <c r="E148" s="161">
        <v>0</v>
      </c>
      <c r="F148" s="161">
        <v>0</v>
      </c>
      <c r="G148" s="161">
        <v>0</v>
      </c>
      <c r="H148" s="161">
        <v>0</v>
      </c>
      <c r="I148" s="161">
        <v>0</v>
      </c>
      <c r="J148" s="161">
        <v>0</v>
      </c>
      <c r="K148" s="161">
        <v>0</v>
      </c>
      <c r="L148" s="161">
        <v>0</v>
      </c>
      <c r="M148" s="162">
        <v>134332.43</v>
      </c>
      <c r="N148" s="161">
        <v>-134332.43</v>
      </c>
      <c r="O148" s="157">
        <v>0</v>
      </c>
      <c r="P148" s="163"/>
      <c r="Q148" s="185"/>
      <c r="R148" s="186"/>
    </row>
    <row r="149" spans="1:18" ht="12">
      <c r="B149" s="168" t="s">
        <v>417</v>
      </c>
      <c r="C149" s="176" t="s">
        <v>418</v>
      </c>
      <c r="D149" s="161">
        <v>0</v>
      </c>
      <c r="E149" s="161">
        <v>0</v>
      </c>
      <c r="F149" s="161">
        <v>0</v>
      </c>
      <c r="G149" s="161">
        <v>0</v>
      </c>
      <c r="H149" s="161">
        <v>0</v>
      </c>
      <c r="I149" s="161">
        <v>0</v>
      </c>
      <c r="J149" s="161">
        <v>0</v>
      </c>
      <c r="K149" s="161">
        <v>0</v>
      </c>
      <c r="L149" s="161">
        <v>0</v>
      </c>
      <c r="M149" s="162">
        <v>0</v>
      </c>
      <c r="N149" s="161">
        <v>0</v>
      </c>
      <c r="O149" s="157">
        <v>0</v>
      </c>
      <c r="P149" s="163"/>
      <c r="Q149" s="185"/>
      <c r="R149" s="186"/>
    </row>
    <row r="150" spans="1:18" ht="12">
      <c r="B150" s="188" t="s">
        <v>419</v>
      </c>
      <c r="C150" s="189" t="s">
        <v>420</v>
      </c>
      <c r="D150" s="161">
        <v>0</v>
      </c>
      <c r="E150" s="161">
        <v>0</v>
      </c>
      <c r="F150" s="161">
        <v>0</v>
      </c>
      <c r="G150" s="161">
        <v>0</v>
      </c>
      <c r="H150" s="161">
        <v>0</v>
      </c>
      <c r="I150" s="161">
        <v>0</v>
      </c>
      <c r="J150" s="161">
        <v>0</v>
      </c>
      <c r="K150" s="161">
        <v>0</v>
      </c>
      <c r="L150" s="161">
        <v>0</v>
      </c>
      <c r="M150" s="162">
        <v>0</v>
      </c>
      <c r="N150" s="161">
        <v>0</v>
      </c>
      <c r="O150" s="157">
        <v>0</v>
      </c>
      <c r="P150" s="163"/>
      <c r="Q150" s="185"/>
      <c r="R150" s="186"/>
    </row>
    <row r="151" spans="1:18" ht="24">
      <c r="B151" s="170" t="s">
        <v>421</v>
      </c>
      <c r="C151" s="172" t="s">
        <v>422</v>
      </c>
      <c r="D151" s="161">
        <v>0</v>
      </c>
      <c r="E151" s="161">
        <v>0</v>
      </c>
      <c r="F151" s="161">
        <v>0</v>
      </c>
      <c r="G151" s="161">
        <v>0</v>
      </c>
      <c r="H151" s="161">
        <v>0</v>
      </c>
      <c r="I151" s="161">
        <v>0</v>
      </c>
      <c r="J151" s="161">
        <v>0</v>
      </c>
      <c r="K151" s="161">
        <v>0</v>
      </c>
      <c r="L151" s="161">
        <v>0</v>
      </c>
      <c r="M151" s="162">
        <v>0</v>
      </c>
      <c r="N151" s="161">
        <v>0</v>
      </c>
      <c r="O151" s="157">
        <v>0</v>
      </c>
      <c r="P151" s="163"/>
      <c r="Q151" s="185"/>
      <c r="R151" s="186"/>
    </row>
    <row r="152" spans="1:18" ht="24">
      <c r="B152" s="170" t="s">
        <v>423</v>
      </c>
      <c r="C152" s="172" t="s">
        <v>424</v>
      </c>
      <c r="D152" s="161">
        <v>0</v>
      </c>
      <c r="E152" s="161">
        <v>0</v>
      </c>
      <c r="F152" s="161">
        <v>0</v>
      </c>
      <c r="G152" s="161">
        <v>0</v>
      </c>
      <c r="H152" s="161">
        <v>0</v>
      </c>
      <c r="I152" s="161">
        <v>0</v>
      </c>
      <c r="J152" s="161">
        <v>0</v>
      </c>
      <c r="K152" s="161">
        <v>0</v>
      </c>
      <c r="L152" s="161">
        <v>0</v>
      </c>
      <c r="M152" s="162">
        <v>0</v>
      </c>
      <c r="N152" s="161">
        <v>0</v>
      </c>
      <c r="O152" s="157">
        <v>0</v>
      </c>
      <c r="P152" s="163"/>
      <c r="Q152" s="185"/>
      <c r="R152" s="186"/>
    </row>
    <row r="153" spans="1:18" ht="12">
      <c r="B153" s="170" t="s">
        <v>425</v>
      </c>
      <c r="C153" s="172" t="s">
        <v>426</v>
      </c>
      <c r="D153" s="161">
        <v>91744502.549999997</v>
      </c>
      <c r="E153" s="161">
        <v>109684.39</v>
      </c>
      <c r="F153" s="161">
        <v>0</v>
      </c>
      <c r="G153" s="161">
        <v>0</v>
      </c>
      <c r="H153" s="161">
        <v>0</v>
      </c>
      <c r="I153" s="161">
        <v>0</v>
      </c>
      <c r="J153" s="161">
        <v>0</v>
      </c>
      <c r="K153" s="161">
        <v>0</v>
      </c>
      <c r="L153" s="161">
        <v>0</v>
      </c>
      <c r="M153" s="162">
        <v>91854186.939999998</v>
      </c>
      <c r="N153" s="161">
        <v>0</v>
      </c>
      <c r="O153" s="157">
        <v>91854186.939999998</v>
      </c>
      <c r="P153" s="163"/>
      <c r="Q153" s="185"/>
      <c r="R153" s="186"/>
    </row>
    <row r="154" spans="1:18" ht="12">
      <c r="B154" s="170" t="s">
        <v>427</v>
      </c>
      <c r="C154" s="172" t="s">
        <v>428</v>
      </c>
      <c r="D154" s="161">
        <v>58939018.200000003</v>
      </c>
      <c r="E154" s="161">
        <v>79338.81</v>
      </c>
      <c r="F154" s="161">
        <v>0</v>
      </c>
      <c r="G154" s="161">
        <v>0</v>
      </c>
      <c r="H154" s="161">
        <v>0</v>
      </c>
      <c r="I154" s="161">
        <v>0</v>
      </c>
      <c r="J154" s="161">
        <v>0</v>
      </c>
      <c r="K154" s="161">
        <v>0</v>
      </c>
      <c r="L154" s="161">
        <v>0</v>
      </c>
      <c r="M154" s="162">
        <v>59018357.010000005</v>
      </c>
      <c r="N154" s="161">
        <v>0</v>
      </c>
      <c r="O154" s="157">
        <v>59018357.010000005</v>
      </c>
      <c r="P154" s="163"/>
      <c r="Q154" s="185"/>
      <c r="R154" s="186"/>
    </row>
    <row r="155" spans="1:18" ht="24">
      <c r="B155" s="170" t="s">
        <v>1375</v>
      </c>
      <c r="C155" s="172" t="s">
        <v>1376</v>
      </c>
      <c r="D155" s="161">
        <v>10633731</v>
      </c>
      <c r="E155" s="161">
        <v>2652</v>
      </c>
      <c r="F155" s="161">
        <v>0</v>
      </c>
      <c r="G155" s="161">
        <v>0</v>
      </c>
      <c r="H155" s="161">
        <v>0</v>
      </c>
      <c r="I155" s="161">
        <v>0</v>
      </c>
      <c r="J155" s="161">
        <v>0</v>
      </c>
      <c r="K155" s="161">
        <v>0</v>
      </c>
      <c r="L155" s="161">
        <v>0</v>
      </c>
      <c r="M155" s="162">
        <v>10636383</v>
      </c>
      <c r="N155" s="161">
        <v>0</v>
      </c>
      <c r="O155" s="157">
        <v>10636383</v>
      </c>
      <c r="P155" s="163"/>
      <c r="Q155" s="185"/>
      <c r="R155" s="186"/>
    </row>
    <row r="156" spans="1:18" ht="12">
      <c r="B156" s="192" t="s">
        <v>1401</v>
      </c>
      <c r="C156" s="193" t="s">
        <v>1402</v>
      </c>
      <c r="D156" s="161">
        <v>0</v>
      </c>
      <c r="E156" s="161">
        <v>0</v>
      </c>
      <c r="F156" s="161">
        <v>0</v>
      </c>
      <c r="G156" s="161">
        <v>0</v>
      </c>
      <c r="H156" s="161">
        <v>0</v>
      </c>
      <c r="I156" s="161">
        <v>0</v>
      </c>
      <c r="J156" s="161">
        <v>0</v>
      </c>
      <c r="K156" s="161">
        <v>0</v>
      </c>
      <c r="L156" s="161">
        <v>0</v>
      </c>
      <c r="M156" s="162">
        <v>0</v>
      </c>
      <c r="N156" s="161">
        <v>0</v>
      </c>
      <c r="O156" s="157">
        <v>0</v>
      </c>
      <c r="P156" s="163"/>
      <c r="Q156" s="185"/>
      <c r="R156" s="186"/>
    </row>
    <row r="157" spans="1:18" ht="12">
      <c r="B157" s="170" t="s">
        <v>1377</v>
      </c>
      <c r="C157" s="172" t="s">
        <v>1378</v>
      </c>
      <c r="D157" s="161">
        <v>0</v>
      </c>
      <c r="E157" s="161">
        <v>0</v>
      </c>
      <c r="F157" s="161">
        <v>0</v>
      </c>
      <c r="G157" s="161">
        <v>0</v>
      </c>
      <c r="H157" s="161">
        <v>0</v>
      </c>
      <c r="I157" s="161">
        <v>0</v>
      </c>
      <c r="J157" s="161">
        <v>0</v>
      </c>
      <c r="K157" s="161">
        <v>0</v>
      </c>
      <c r="L157" s="161">
        <v>0</v>
      </c>
      <c r="M157" s="162">
        <v>0</v>
      </c>
      <c r="N157" s="161">
        <v>0</v>
      </c>
      <c r="O157" s="157">
        <v>0</v>
      </c>
      <c r="P157" s="163"/>
      <c r="Q157" s="185"/>
      <c r="R157" s="186"/>
    </row>
    <row r="158" spans="1:18" ht="12">
      <c r="A158" s="130" t="s">
        <v>431</v>
      </c>
      <c r="B158" s="197" t="s">
        <v>429</v>
      </c>
      <c r="C158" s="176"/>
      <c r="D158" s="198">
        <v>1681033668.0800002</v>
      </c>
      <c r="E158" s="198">
        <v>46947418.060000017</v>
      </c>
      <c r="F158" s="198">
        <v>9155781.6799999997</v>
      </c>
      <c r="G158" s="198">
        <v>8536876.1199999992</v>
      </c>
      <c r="H158" s="198">
        <v>36895747</v>
      </c>
      <c r="I158" s="198">
        <v>145752560.66</v>
      </c>
      <c r="J158" s="198">
        <v>73969023.319999993</v>
      </c>
      <c r="K158" s="198">
        <v>308217.04000000004</v>
      </c>
      <c r="L158" s="198">
        <v>190827335.18000001</v>
      </c>
      <c r="M158" s="198">
        <v>2193426627.1400003</v>
      </c>
      <c r="N158" s="198">
        <v>-44346773.390000001</v>
      </c>
      <c r="O158" s="198">
        <v>2149079853.7500005</v>
      </c>
      <c r="P158" s="163"/>
      <c r="Q158" s="185"/>
      <c r="R158" s="186"/>
    </row>
    <row r="159" spans="1:18" ht="12">
      <c r="A159" s="130" t="s">
        <v>434</v>
      </c>
      <c r="B159" s="195"/>
      <c r="C159" s="176"/>
      <c r="D159" s="199"/>
      <c r="E159" s="199"/>
      <c r="F159" s="199"/>
      <c r="G159" s="199"/>
      <c r="H159" s="199"/>
      <c r="I159" s="199"/>
      <c r="J159" s="199"/>
      <c r="K159" s="199"/>
      <c r="L159" s="199"/>
      <c r="M159" s="199"/>
      <c r="N159" s="202"/>
      <c r="O159" s="207"/>
      <c r="P159" s="163"/>
      <c r="Q159" s="185"/>
      <c r="R159" s="186"/>
    </row>
    <row r="160" spans="1:18" ht="12">
      <c r="A160" s="130" t="s">
        <v>437</v>
      </c>
      <c r="B160" s="200" t="s">
        <v>430</v>
      </c>
      <c r="C160" s="201"/>
      <c r="D160" s="202"/>
      <c r="E160" s="202"/>
      <c r="F160" s="202"/>
      <c r="G160" s="202"/>
      <c r="H160" s="202"/>
      <c r="I160" s="202"/>
      <c r="J160" s="202"/>
      <c r="K160" s="202"/>
      <c r="L160" s="202"/>
      <c r="M160" s="202"/>
      <c r="N160" s="202"/>
      <c r="O160" s="157"/>
      <c r="P160" s="163"/>
      <c r="Q160" s="185"/>
      <c r="R160" s="186"/>
    </row>
    <row r="161" spans="1:18" ht="12">
      <c r="A161" s="130" t="s">
        <v>440</v>
      </c>
      <c r="B161" s="203"/>
      <c r="C161" s="160"/>
      <c r="D161" s="202"/>
      <c r="E161" s="202"/>
      <c r="F161" s="202"/>
      <c r="G161" s="202"/>
      <c r="H161" s="202"/>
      <c r="I161" s="202"/>
      <c r="J161" s="202"/>
      <c r="K161" s="202"/>
      <c r="L161" s="202"/>
      <c r="M161" s="202"/>
      <c r="N161" s="202"/>
      <c r="O161" s="157"/>
      <c r="P161" s="163"/>
      <c r="Q161" s="185"/>
      <c r="R161" s="186"/>
    </row>
    <row r="162" spans="1:18" ht="12">
      <c r="A162" s="130" t="s">
        <v>443</v>
      </c>
      <c r="B162" s="168" t="s">
        <v>432</v>
      </c>
      <c r="C162" s="176" t="s">
        <v>433</v>
      </c>
      <c r="D162" s="161">
        <v>37658927.319999993</v>
      </c>
      <c r="E162" s="161">
        <v>9488038.1099999994</v>
      </c>
      <c r="F162" s="161">
        <v>499984.08999999997</v>
      </c>
      <c r="G162" s="161">
        <v>152000</v>
      </c>
      <c r="H162" s="161">
        <v>16097.51</v>
      </c>
      <c r="I162" s="161">
        <v>6048.84</v>
      </c>
      <c r="J162" s="161">
        <v>132226355.65999998</v>
      </c>
      <c r="K162" s="161">
        <v>0</v>
      </c>
      <c r="L162" s="161">
        <v>0</v>
      </c>
      <c r="M162" s="162">
        <v>180047451.52999997</v>
      </c>
      <c r="N162" s="161">
        <v>0</v>
      </c>
      <c r="O162" s="157">
        <v>180047451.52999997</v>
      </c>
      <c r="P162" s="163"/>
      <c r="Q162" s="185"/>
      <c r="R162" s="186"/>
    </row>
    <row r="163" spans="1:18" ht="12">
      <c r="A163" s="130" t="s">
        <v>446</v>
      </c>
      <c r="B163" s="168" t="s">
        <v>435</v>
      </c>
      <c r="C163" s="176" t="s">
        <v>436</v>
      </c>
      <c r="D163" s="161">
        <v>0</v>
      </c>
      <c r="E163" s="161">
        <v>0</v>
      </c>
      <c r="F163" s="161">
        <v>0</v>
      </c>
      <c r="G163" s="161">
        <v>0</v>
      </c>
      <c r="H163" s="161">
        <v>0</v>
      </c>
      <c r="I163" s="161">
        <v>0</v>
      </c>
      <c r="J163" s="161">
        <v>0</v>
      </c>
      <c r="K163" s="161">
        <v>0</v>
      </c>
      <c r="L163" s="161">
        <v>0</v>
      </c>
      <c r="M163" s="162">
        <v>0</v>
      </c>
      <c r="N163" s="161">
        <v>0</v>
      </c>
      <c r="O163" s="157">
        <v>0</v>
      </c>
      <c r="P163" s="163"/>
      <c r="Q163" s="185"/>
      <c r="R163" s="186"/>
    </row>
    <row r="164" spans="1:18" ht="12">
      <c r="A164" s="130" t="s">
        <v>449</v>
      </c>
      <c r="B164" s="168" t="s">
        <v>438</v>
      </c>
      <c r="C164" s="176" t="s">
        <v>439</v>
      </c>
      <c r="D164" s="161">
        <v>0</v>
      </c>
      <c r="E164" s="161">
        <v>187505.8</v>
      </c>
      <c r="F164" s="161">
        <v>0</v>
      </c>
      <c r="G164" s="161">
        <v>0</v>
      </c>
      <c r="H164" s="161">
        <v>0</v>
      </c>
      <c r="I164" s="161">
        <v>0</v>
      </c>
      <c r="J164" s="161">
        <v>0</v>
      </c>
      <c r="K164" s="161">
        <v>0</v>
      </c>
      <c r="L164" s="161">
        <v>0</v>
      </c>
      <c r="M164" s="162">
        <v>187505.8</v>
      </c>
      <c r="N164" s="161">
        <v>0</v>
      </c>
      <c r="O164" s="157">
        <v>187505.8</v>
      </c>
      <c r="P164" s="163"/>
      <c r="Q164" s="185"/>
      <c r="R164" s="186"/>
    </row>
    <row r="165" spans="1:18" ht="12">
      <c r="A165" s="130" t="s">
        <v>452</v>
      </c>
      <c r="B165" s="168" t="s">
        <v>441</v>
      </c>
      <c r="C165" s="176" t="s">
        <v>442</v>
      </c>
      <c r="D165" s="161">
        <v>14691200.310000001</v>
      </c>
      <c r="E165" s="161">
        <v>59215.57</v>
      </c>
      <c r="F165" s="161">
        <v>1201261.24</v>
      </c>
      <c r="G165" s="161">
        <v>0</v>
      </c>
      <c r="H165" s="161">
        <v>0</v>
      </c>
      <c r="I165" s="161">
        <v>0</v>
      </c>
      <c r="J165" s="161">
        <v>0</v>
      </c>
      <c r="K165" s="161">
        <v>0</v>
      </c>
      <c r="L165" s="161">
        <v>0</v>
      </c>
      <c r="M165" s="162">
        <v>15951677.120000001</v>
      </c>
      <c r="N165" s="161">
        <v>0</v>
      </c>
      <c r="O165" s="157">
        <v>15951677.120000001</v>
      </c>
      <c r="P165" s="163"/>
      <c r="Q165" s="185"/>
      <c r="R165" s="186"/>
    </row>
    <row r="166" spans="1:18" ht="12">
      <c r="A166" s="130" t="s">
        <v>455</v>
      </c>
      <c r="B166" s="168" t="s">
        <v>444</v>
      </c>
      <c r="C166" s="176" t="s">
        <v>445</v>
      </c>
      <c r="D166" s="161">
        <v>484527.43</v>
      </c>
      <c r="E166" s="161">
        <v>0</v>
      </c>
      <c r="F166" s="161">
        <v>0</v>
      </c>
      <c r="G166" s="161">
        <v>0</v>
      </c>
      <c r="H166" s="161">
        <v>0</v>
      </c>
      <c r="I166" s="161">
        <v>0</v>
      </c>
      <c r="J166" s="161">
        <v>0</v>
      </c>
      <c r="K166" s="161">
        <v>0</v>
      </c>
      <c r="L166" s="161">
        <v>0</v>
      </c>
      <c r="M166" s="162">
        <v>484527.43</v>
      </c>
      <c r="N166" s="161">
        <v>0</v>
      </c>
      <c r="O166" s="157">
        <v>484527.43</v>
      </c>
      <c r="P166" s="163"/>
      <c r="Q166" s="185"/>
      <c r="R166" s="186"/>
    </row>
    <row r="167" spans="1:18" ht="12">
      <c r="A167" s="130" t="s">
        <v>458</v>
      </c>
      <c r="B167" s="168" t="s">
        <v>447</v>
      </c>
      <c r="C167" s="176" t="s">
        <v>448</v>
      </c>
      <c r="D167" s="161">
        <v>0</v>
      </c>
      <c r="E167" s="161">
        <v>3524525.2800000003</v>
      </c>
      <c r="F167" s="161">
        <v>0</v>
      </c>
      <c r="G167" s="161">
        <v>0</v>
      </c>
      <c r="H167" s="161">
        <v>0</v>
      </c>
      <c r="I167" s="161">
        <v>0</v>
      </c>
      <c r="J167" s="161">
        <v>0</v>
      </c>
      <c r="K167" s="161">
        <v>0</v>
      </c>
      <c r="L167" s="161">
        <v>0</v>
      </c>
      <c r="M167" s="162">
        <v>3524525.2800000003</v>
      </c>
      <c r="N167" s="161">
        <v>0</v>
      </c>
      <c r="O167" s="157">
        <v>3524525.2800000003</v>
      </c>
      <c r="P167" s="163"/>
      <c r="Q167" s="185"/>
      <c r="R167" s="186"/>
    </row>
    <row r="168" spans="1:18" ht="12">
      <c r="A168" s="130" t="s">
        <v>461</v>
      </c>
      <c r="B168" s="168" t="s">
        <v>450</v>
      </c>
      <c r="C168" s="176" t="s">
        <v>451</v>
      </c>
      <c r="D168" s="161">
        <v>0</v>
      </c>
      <c r="E168" s="161">
        <v>0</v>
      </c>
      <c r="F168" s="161">
        <v>0</v>
      </c>
      <c r="G168" s="161">
        <v>0</v>
      </c>
      <c r="H168" s="161">
        <v>0</v>
      </c>
      <c r="I168" s="161">
        <v>0</v>
      </c>
      <c r="J168" s="161">
        <v>1000000</v>
      </c>
      <c r="K168" s="161">
        <v>0</v>
      </c>
      <c r="L168" s="161">
        <v>0</v>
      </c>
      <c r="M168" s="162">
        <v>1000000</v>
      </c>
      <c r="N168" s="161">
        <v>0</v>
      </c>
      <c r="O168" s="157">
        <v>1000000</v>
      </c>
      <c r="P168" s="163"/>
      <c r="Q168" s="185"/>
      <c r="R168" s="186"/>
    </row>
    <row r="169" spans="1:18" ht="12">
      <c r="A169" s="130" t="s">
        <v>464</v>
      </c>
      <c r="B169" s="168" t="s">
        <v>453</v>
      </c>
      <c r="C169" s="176" t="s">
        <v>454</v>
      </c>
      <c r="D169" s="161">
        <v>-977869434.3499999</v>
      </c>
      <c r="E169" s="161">
        <v>-1739399.38</v>
      </c>
      <c r="F169" s="161">
        <v>-426659.42999999993</v>
      </c>
      <c r="G169" s="161">
        <v>0</v>
      </c>
      <c r="H169" s="161">
        <v>0</v>
      </c>
      <c r="I169" s="161">
        <v>0</v>
      </c>
      <c r="J169" s="161">
        <v>-16362.44</v>
      </c>
      <c r="K169" s="161">
        <v>0</v>
      </c>
      <c r="L169" s="161">
        <v>0</v>
      </c>
      <c r="M169" s="162">
        <v>-980051855.5999999</v>
      </c>
      <c r="N169" s="161">
        <v>0</v>
      </c>
      <c r="O169" s="157">
        <v>-980051855.5999999</v>
      </c>
      <c r="P169" s="163"/>
      <c r="Q169" s="185"/>
      <c r="R169" s="186"/>
    </row>
    <row r="170" spans="1:18" ht="12">
      <c r="A170" s="130" t="s">
        <v>467</v>
      </c>
      <c r="B170" s="168" t="s">
        <v>456</v>
      </c>
      <c r="C170" s="176" t="s">
        <v>457</v>
      </c>
      <c r="D170" s="161">
        <v>69455984.539999992</v>
      </c>
      <c r="E170" s="161">
        <v>0</v>
      </c>
      <c r="F170" s="161">
        <v>1000000</v>
      </c>
      <c r="G170" s="161">
        <v>155516</v>
      </c>
      <c r="H170" s="161">
        <v>0</v>
      </c>
      <c r="I170" s="161">
        <v>0</v>
      </c>
      <c r="J170" s="161">
        <v>12700600.699999999</v>
      </c>
      <c r="K170" s="161">
        <v>0</v>
      </c>
      <c r="L170" s="161">
        <v>0</v>
      </c>
      <c r="M170" s="162">
        <v>83312101.239999995</v>
      </c>
      <c r="N170" s="161">
        <v>0</v>
      </c>
      <c r="O170" s="157">
        <v>83312101.239999995</v>
      </c>
      <c r="P170" s="163"/>
      <c r="Q170" s="208"/>
      <c r="R170" s="209"/>
    </row>
    <row r="171" spans="1:18" ht="12">
      <c r="A171" s="130" t="s">
        <v>470</v>
      </c>
      <c r="B171" s="168" t="s">
        <v>459</v>
      </c>
      <c r="C171" s="176" t="s">
        <v>460</v>
      </c>
      <c r="D171" s="161">
        <v>-113.74</v>
      </c>
      <c r="E171" s="161">
        <v>8132209.6499999994</v>
      </c>
      <c r="F171" s="161">
        <v>0</v>
      </c>
      <c r="G171" s="161">
        <v>22424677.66</v>
      </c>
      <c r="H171" s="161">
        <v>2296052</v>
      </c>
      <c r="I171" s="161">
        <v>0</v>
      </c>
      <c r="J171" s="161">
        <v>31230906.519999996</v>
      </c>
      <c r="K171" s="161">
        <v>327601.79000000004</v>
      </c>
      <c r="L171" s="161">
        <v>0</v>
      </c>
      <c r="M171" s="162">
        <v>64411333.879999995</v>
      </c>
      <c r="N171" s="161">
        <v>0</v>
      </c>
      <c r="O171" s="157">
        <v>64411333.879999995</v>
      </c>
      <c r="P171" s="163"/>
      <c r="Q171" s="185"/>
      <c r="R171" s="186"/>
    </row>
    <row r="172" spans="1:18" ht="12">
      <c r="A172" s="130" t="s">
        <v>473</v>
      </c>
      <c r="B172" s="168" t="s">
        <v>462</v>
      </c>
      <c r="C172" s="176" t="s">
        <v>463</v>
      </c>
      <c r="D172" s="161">
        <v>279002155.12</v>
      </c>
      <c r="E172" s="161">
        <v>61205118.319999993</v>
      </c>
      <c r="F172" s="161">
        <v>168500353.97999996</v>
      </c>
      <c r="G172" s="161">
        <v>140964787.84000003</v>
      </c>
      <c r="H172" s="161">
        <v>15446370.75</v>
      </c>
      <c r="I172" s="161">
        <v>-25629.15</v>
      </c>
      <c r="J172" s="161">
        <v>853643372.05000007</v>
      </c>
      <c r="K172" s="161">
        <v>304081.99999999994</v>
      </c>
      <c r="L172" s="161">
        <v>221502030.87</v>
      </c>
      <c r="M172" s="162">
        <v>1740542641.7800002</v>
      </c>
      <c r="N172" s="161">
        <v>0</v>
      </c>
      <c r="O172" s="157">
        <v>1740542641.7800002</v>
      </c>
      <c r="P172" s="163"/>
      <c r="Q172" s="185"/>
      <c r="R172" s="186"/>
    </row>
    <row r="173" spans="1:18" ht="12">
      <c r="A173" s="130" t="s">
        <v>476</v>
      </c>
      <c r="B173" s="168" t="s">
        <v>465</v>
      </c>
      <c r="C173" s="176" t="s">
        <v>466</v>
      </c>
      <c r="D173" s="161">
        <v>0</v>
      </c>
      <c r="E173" s="161">
        <v>0</v>
      </c>
      <c r="F173" s="161">
        <v>0</v>
      </c>
      <c r="G173" s="161">
        <v>0</v>
      </c>
      <c r="H173" s="161">
        <v>0</v>
      </c>
      <c r="I173" s="161">
        <v>0</v>
      </c>
      <c r="J173" s="161">
        <v>29748093.339999996</v>
      </c>
      <c r="K173" s="161">
        <v>0</v>
      </c>
      <c r="L173" s="161">
        <v>0</v>
      </c>
      <c r="M173" s="162">
        <v>29748093.339999996</v>
      </c>
      <c r="N173" s="161">
        <v>0</v>
      </c>
      <c r="O173" s="157">
        <v>29748093.339999996</v>
      </c>
      <c r="P173" s="163"/>
      <c r="Q173" s="185"/>
      <c r="R173" s="186"/>
    </row>
    <row r="174" spans="1:18" ht="12">
      <c r="A174" s="130" t="s">
        <v>479</v>
      </c>
      <c r="B174" s="168" t="s">
        <v>468</v>
      </c>
      <c r="C174" s="176" t="s">
        <v>469</v>
      </c>
      <c r="D174" s="161">
        <v>0</v>
      </c>
      <c r="E174" s="161">
        <v>0</v>
      </c>
      <c r="F174" s="161">
        <v>0</v>
      </c>
      <c r="G174" s="161">
        <v>0</v>
      </c>
      <c r="H174" s="161">
        <v>0</v>
      </c>
      <c r="I174" s="161">
        <v>0</v>
      </c>
      <c r="J174" s="161">
        <v>-236663.27000000002</v>
      </c>
      <c r="K174" s="161">
        <v>0</v>
      </c>
      <c r="L174" s="161">
        <v>0</v>
      </c>
      <c r="M174" s="162">
        <v>-236663.27000000002</v>
      </c>
      <c r="N174" s="161">
        <v>0</v>
      </c>
      <c r="O174" s="157">
        <v>-236663.27000000002</v>
      </c>
      <c r="P174" s="163"/>
      <c r="Q174" s="185"/>
      <c r="R174" s="186"/>
    </row>
    <row r="175" spans="1:18" ht="12">
      <c r="A175" s="130" t="s">
        <v>482</v>
      </c>
      <c r="B175" s="168" t="s">
        <v>471</v>
      </c>
      <c r="C175" s="176" t="s">
        <v>472</v>
      </c>
      <c r="D175" s="161">
        <v>0</v>
      </c>
      <c r="E175" s="161">
        <v>0</v>
      </c>
      <c r="F175" s="161">
        <v>0</v>
      </c>
      <c r="G175" s="161">
        <v>0</v>
      </c>
      <c r="H175" s="161">
        <v>0</v>
      </c>
      <c r="I175" s="161">
        <v>0</v>
      </c>
      <c r="J175" s="161">
        <v>0</v>
      </c>
      <c r="K175" s="161">
        <v>0</v>
      </c>
      <c r="L175" s="161">
        <v>0</v>
      </c>
      <c r="M175" s="162">
        <v>0</v>
      </c>
      <c r="N175" s="161">
        <v>0</v>
      </c>
      <c r="O175" s="157">
        <v>0</v>
      </c>
      <c r="P175" s="163"/>
      <c r="Q175" s="185"/>
      <c r="R175" s="186"/>
    </row>
    <row r="176" spans="1:18" ht="12">
      <c r="A176" s="130" t="s">
        <v>485</v>
      </c>
      <c r="B176" s="168" t="s">
        <v>474</v>
      </c>
      <c r="C176" s="176" t="s">
        <v>475</v>
      </c>
      <c r="D176" s="161">
        <v>0</v>
      </c>
      <c r="E176" s="161">
        <v>0</v>
      </c>
      <c r="F176" s="161">
        <v>0</v>
      </c>
      <c r="G176" s="161">
        <v>0</v>
      </c>
      <c r="H176" s="161">
        <v>0</v>
      </c>
      <c r="I176" s="161">
        <v>0</v>
      </c>
      <c r="J176" s="161">
        <v>0</v>
      </c>
      <c r="K176" s="161">
        <v>0</v>
      </c>
      <c r="L176" s="161">
        <v>0</v>
      </c>
      <c r="M176" s="162">
        <v>0</v>
      </c>
      <c r="N176" s="161">
        <v>0</v>
      </c>
      <c r="O176" s="157">
        <v>0</v>
      </c>
      <c r="P176" s="163"/>
      <c r="Q176" s="185"/>
      <c r="R176" s="186"/>
    </row>
    <row r="177" spans="1:18" ht="12">
      <c r="A177" s="130" t="s">
        <v>488</v>
      </c>
      <c r="B177" s="168" t="s">
        <v>477</v>
      </c>
      <c r="C177" s="176" t="s">
        <v>478</v>
      </c>
      <c r="D177" s="161">
        <v>0</v>
      </c>
      <c r="E177" s="161">
        <v>0</v>
      </c>
      <c r="F177" s="161">
        <v>0</v>
      </c>
      <c r="G177" s="161">
        <v>0</v>
      </c>
      <c r="H177" s="161">
        <v>0</v>
      </c>
      <c r="I177" s="161">
        <v>0</v>
      </c>
      <c r="J177" s="161">
        <v>0</v>
      </c>
      <c r="K177" s="161">
        <v>0</v>
      </c>
      <c r="L177" s="161">
        <v>0</v>
      </c>
      <c r="M177" s="162">
        <v>0</v>
      </c>
      <c r="N177" s="161">
        <v>0</v>
      </c>
      <c r="O177" s="157">
        <v>0</v>
      </c>
      <c r="P177" s="163"/>
      <c r="Q177" s="185"/>
      <c r="R177" s="186"/>
    </row>
    <row r="178" spans="1:18" ht="12">
      <c r="B178" s="168" t="s">
        <v>480</v>
      </c>
      <c r="C178" s="176" t="s">
        <v>481</v>
      </c>
      <c r="D178" s="161">
        <v>0</v>
      </c>
      <c r="E178" s="161">
        <v>0</v>
      </c>
      <c r="F178" s="161">
        <v>0</v>
      </c>
      <c r="G178" s="161">
        <v>0</v>
      </c>
      <c r="H178" s="161">
        <v>0</v>
      </c>
      <c r="I178" s="161">
        <v>0</v>
      </c>
      <c r="J178" s="161">
        <v>-1547468.33</v>
      </c>
      <c r="K178" s="161">
        <v>0</v>
      </c>
      <c r="L178" s="161">
        <v>0</v>
      </c>
      <c r="M178" s="162">
        <v>-1547468.33</v>
      </c>
      <c r="N178" s="161">
        <v>0</v>
      </c>
      <c r="O178" s="157">
        <v>-1547468.33</v>
      </c>
      <c r="P178" s="163"/>
      <c r="Q178" s="185"/>
      <c r="R178" s="186"/>
    </row>
    <row r="179" spans="1:18" ht="12">
      <c r="B179" s="168" t="s">
        <v>483</v>
      </c>
      <c r="C179" s="176" t="s">
        <v>484</v>
      </c>
      <c r="D179" s="161">
        <v>0</v>
      </c>
      <c r="E179" s="161">
        <v>0</v>
      </c>
      <c r="F179" s="161">
        <v>0</v>
      </c>
      <c r="G179" s="161">
        <v>0</v>
      </c>
      <c r="H179" s="161">
        <v>0</v>
      </c>
      <c r="I179" s="161">
        <v>0</v>
      </c>
      <c r="J179" s="161">
        <v>29510308.719999999</v>
      </c>
      <c r="K179" s="161">
        <v>0</v>
      </c>
      <c r="L179" s="161">
        <v>0</v>
      </c>
      <c r="M179" s="162">
        <v>29510308.719999999</v>
      </c>
      <c r="N179" s="161">
        <v>0</v>
      </c>
      <c r="O179" s="157">
        <v>29510308.719999999</v>
      </c>
      <c r="P179" s="163"/>
      <c r="Q179" s="185"/>
      <c r="R179" s="186"/>
    </row>
    <row r="180" spans="1:18" ht="12">
      <c r="B180" s="168" t="s">
        <v>486</v>
      </c>
      <c r="C180" s="176" t="s">
        <v>487</v>
      </c>
      <c r="D180" s="161">
        <v>0</v>
      </c>
      <c r="E180" s="161">
        <v>0</v>
      </c>
      <c r="F180" s="161">
        <v>0</v>
      </c>
      <c r="G180" s="161">
        <v>0</v>
      </c>
      <c r="H180" s="161">
        <v>0</v>
      </c>
      <c r="I180" s="161">
        <v>0</v>
      </c>
      <c r="J180" s="161">
        <v>0</v>
      </c>
      <c r="K180" s="161">
        <v>0</v>
      </c>
      <c r="L180" s="161">
        <v>3857919214.5399995</v>
      </c>
      <c r="M180" s="162">
        <v>3857919214.5399995</v>
      </c>
      <c r="N180" s="161">
        <v>-89853299.569999993</v>
      </c>
      <c r="O180" s="157">
        <v>3768065914.9699993</v>
      </c>
      <c r="P180" s="163"/>
      <c r="Q180" s="185"/>
      <c r="R180" s="186"/>
    </row>
    <row r="181" spans="1:18" ht="12">
      <c r="B181" s="168" t="s">
        <v>489</v>
      </c>
      <c r="C181" s="176" t="s">
        <v>490</v>
      </c>
      <c r="D181" s="161">
        <v>-1008979.2999999998</v>
      </c>
      <c r="E181" s="161">
        <v>282067.00999999995</v>
      </c>
      <c r="F181" s="161">
        <v>0</v>
      </c>
      <c r="G181" s="161">
        <v>0</v>
      </c>
      <c r="H181" s="161">
        <v>5.6843418860808015E-13</v>
      </c>
      <c r="I181" s="161">
        <v>16521.22</v>
      </c>
      <c r="J181" s="161">
        <v>-2738392.8099999996</v>
      </c>
      <c r="K181" s="161">
        <v>0</v>
      </c>
      <c r="L181" s="161">
        <v>3084135.0000000056</v>
      </c>
      <c r="M181" s="162">
        <v>-364648.87999999383</v>
      </c>
      <c r="N181" s="161">
        <v>-1068947.03</v>
      </c>
      <c r="O181" s="157">
        <v>-1433595.9099999939</v>
      </c>
      <c r="P181" s="163"/>
      <c r="Q181" s="185"/>
      <c r="R181" s="186"/>
    </row>
    <row r="182" spans="1:18" ht="12">
      <c r="B182" s="195"/>
      <c r="C182" s="176"/>
      <c r="D182" s="196"/>
      <c r="E182" s="196"/>
      <c r="F182" s="196"/>
      <c r="G182" s="196"/>
      <c r="H182" s="196"/>
      <c r="I182" s="196"/>
      <c r="J182" s="196"/>
      <c r="K182" s="196"/>
      <c r="L182" s="196"/>
      <c r="M182" s="196"/>
      <c r="N182" s="196"/>
      <c r="O182" s="196"/>
      <c r="P182" s="163"/>
      <c r="Q182" s="185"/>
      <c r="R182" s="186"/>
    </row>
    <row r="183" spans="1:18" ht="12">
      <c r="A183" s="130" t="s">
        <v>493</v>
      </c>
      <c r="B183" s="197" t="s">
        <v>491</v>
      </c>
      <c r="C183" s="176"/>
      <c r="D183" s="198">
        <v>-577585732.66999996</v>
      </c>
      <c r="E183" s="198">
        <v>81139280.359999999</v>
      </c>
      <c r="F183" s="198">
        <v>170774939.87999997</v>
      </c>
      <c r="G183" s="198">
        <v>163696981.50000003</v>
      </c>
      <c r="H183" s="198">
        <v>17758520.259999998</v>
      </c>
      <c r="I183" s="198">
        <v>-3059.09</v>
      </c>
      <c r="J183" s="198">
        <v>1085520750.1400001</v>
      </c>
      <c r="K183" s="198">
        <v>631683.79</v>
      </c>
      <c r="L183" s="198">
        <v>4082505380.4099994</v>
      </c>
      <c r="M183" s="198">
        <v>5024438744.5799999</v>
      </c>
      <c r="N183" s="198">
        <v>-90922246.599999994</v>
      </c>
      <c r="O183" s="198">
        <v>4933516497.9799995</v>
      </c>
      <c r="P183" s="163"/>
      <c r="Q183" s="185"/>
      <c r="R183" s="186"/>
    </row>
    <row r="184" spans="1:18" ht="12">
      <c r="A184" s="130" t="s">
        <v>496</v>
      </c>
      <c r="B184" s="195"/>
      <c r="C184" s="176"/>
      <c r="D184" s="199"/>
      <c r="E184" s="199"/>
      <c r="F184" s="199"/>
      <c r="G184" s="199"/>
      <c r="H184" s="199"/>
      <c r="I184" s="199"/>
      <c r="J184" s="199"/>
      <c r="K184" s="199"/>
      <c r="L184" s="199"/>
      <c r="M184" s="199"/>
      <c r="N184" s="199"/>
      <c r="O184" s="207"/>
      <c r="P184" s="163"/>
      <c r="Q184" s="185"/>
      <c r="R184" s="186"/>
    </row>
    <row r="185" spans="1:18" ht="12">
      <c r="A185" s="130" t="s">
        <v>499</v>
      </c>
      <c r="B185" s="200" t="s">
        <v>492</v>
      </c>
      <c r="C185" s="201"/>
      <c r="D185" s="202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157"/>
      <c r="P185" s="163"/>
      <c r="Q185" s="185"/>
      <c r="R185" s="186"/>
    </row>
    <row r="186" spans="1:18" ht="12">
      <c r="A186" s="130" t="s">
        <v>502</v>
      </c>
      <c r="B186" s="203"/>
      <c r="C186" s="160"/>
      <c r="D186" s="202"/>
      <c r="E186" s="202"/>
      <c r="F186" s="202"/>
      <c r="G186" s="202"/>
      <c r="H186" s="202"/>
      <c r="I186" s="202"/>
      <c r="J186" s="202"/>
      <c r="K186" s="202"/>
      <c r="L186" s="202"/>
      <c r="M186" s="202"/>
      <c r="N186" s="202"/>
      <c r="O186" s="157"/>
      <c r="P186" s="163"/>
      <c r="Q186" s="185"/>
      <c r="R186" s="186"/>
    </row>
    <row r="187" spans="1:18" ht="12">
      <c r="A187" s="130" t="s">
        <v>505</v>
      </c>
      <c r="B187" s="168" t="s">
        <v>494</v>
      </c>
      <c r="C187" s="172" t="s">
        <v>495</v>
      </c>
      <c r="D187" s="161">
        <v>50244309.490000002</v>
      </c>
      <c r="E187" s="161">
        <v>0</v>
      </c>
      <c r="F187" s="161">
        <v>0</v>
      </c>
      <c r="G187" s="161">
        <v>0</v>
      </c>
      <c r="H187" s="161">
        <v>0</v>
      </c>
      <c r="I187" s="161">
        <v>0</v>
      </c>
      <c r="J187" s="161">
        <v>0</v>
      </c>
      <c r="K187" s="161">
        <v>0</v>
      </c>
      <c r="L187" s="161">
        <v>0</v>
      </c>
      <c r="M187" s="162">
        <v>50244309.490000002</v>
      </c>
      <c r="N187" s="161">
        <v>0</v>
      </c>
      <c r="O187" s="157">
        <v>50244309.490000002</v>
      </c>
      <c r="P187" s="163"/>
      <c r="Q187" s="185"/>
      <c r="R187" s="186"/>
    </row>
    <row r="188" spans="1:18" ht="12">
      <c r="A188" s="130" t="s">
        <v>508</v>
      </c>
      <c r="B188" s="168" t="s">
        <v>497</v>
      </c>
      <c r="C188" s="172" t="s">
        <v>498</v>
      </c>
      <c r="D188" s="161">
        <v>445200496.01000005</v>
      </c>
      <c r="E188" s="161">
        <v>0</v>
      </c>
      <c r="F188" s="161">
        <v>0</v>
      </c>
      <c r="G188" s="161">
        <v>0</v>
      </c>
      <c r="H188" s="161">
        <v>0</v>
      </c>
      <c r="I188" s="161">
        <v>0</v>
      </c>
      <c r="J188" s="161">
        <v>0</v>
      </c>
      <c r="K188" s="161">
        <v>0</v>
      </c>
      <c r="L188" s="161">
        <v>0</v>
      </c>
      <c r="M188" s="162">
        <v>445200496.01000005</v>
      </c>
      <c r="N188" s="161">
        <v>-432543767.61999989</v>
      </c>
      <c r="O188" s="157">
        <v>12656728.390000165</v>
      </c>
      <c r="P188" s="163"/>
      <c r="Q188" s="185"/>
      <c r="R188" s="186"/>
    </row>
    <row r="189" spans="1:18" ht="12">
      <c r="A189" s="130" t="s">
        <v>511</v>
      </c>
      <c r="B189" s="168" t="s">
        <v>500</v>
      </c>
      <c r="C189" s="172" t="s">
        <v>501</v>
      </c>
      <c r="D189" s="161">
        <v>130740588.61</v>
      </c>
      <c r="E189" s="161">
        <v>0</v>
      </c>
      <c r="F189" s="161">
        <v>0</v>
      </c>
      <c r="G189" s="161">
        <v>0</v>
      </c>
      <c r="H189" s="161">
        <v>0</v>
      </c>
      <c r="I189" s="161">
        <v>0</v>
      </c>
      <c r="J189" s="161">
        <v>0</v>
      </c>
      <c r="K189" s="161">
        <v>0</v>
      </c>
      <c r="L189" s="161">
        <v>0</v>
      </c>
      <c r="M189" s="162">
        <v>130740588.61</v>
      </c>
      <c r="N189" s="161">
        <v>-79615.149999999994</v>
      </c>
      <c r="O189" s="157">
        <v>130660973.45999999</v>
      </c>
      <c r="P189" s="163"/>
      <c r="Q189" s="185"/>
      <c r="R189" s="186"/>
    </row>
    <row r="190" spans="1:18" ht="12">
      <c r="A190" s="130" t="s">
        <v>514</v>
      </c>
      <c r="B190" s="168" t="s">
        <v>503</v>
      </c>
      <c r="C190" s="172" t="s">
        <v>504</v>
      </c>
      <c r="D190" s="161">
        <v>17754613.129999999</v>
      </c>
      <c r="E190" s="161">
        <v>1570</v>
      </c>
      <c r="F190" s="161">
        <v>0</v>
      </c>
      <c r="G190" s="161">
        <v>0</v>
      </c>
      <c r="H190" s="161">
        <v>0</v>
      </c>
      <c r="I190" s="161">
        <v>0</v>
      </c>
      <c r="J190" s="161">
        <v>0</v>
      </c>
      <c r="K190" s="161">
        <v>0</v>
      </c>
      <c r="L190" s="161">
        <v>0</v>
      </c>
      <c r="M190" s="162">
        <v>17756183.129999999</v>
      </c>
      <c r="N190" s="161">
        <v>0</v>
      </c>
      <c r="O190" s="157">
        <v>17756183.129999999</v>
      </c>
      <c r="P190" s="163"/>
      <c r="Q190" s="185"/>
      <c r="R190" s="186"/>
    </row>
    <row r="191" spans="1:18" ht="12">
      <c r="A191" s="130" t="s">
        <v>517</v>
      </c>
      <c r="B191" s="168" t="s">
        <v>506</v>
      </c>
      <c r="C191" s="172" t="s">
        <v>507</v>
      </c>
      <c r="D191" s="161">
        <v>27581339.000000004</v>
      </c>
      <c r="E191" s="161">
        <v>0</v>
      </c>
      <c r="F191" s="161">
        <v>0</v>
      </c>
      <c r="G191" s="161">
        <v>0</v>
      </c>
      <c r="H191" s="161">
        <v>0</v>
      </c>
      <c r="I191" s="161">
        <v>0</v>
      </c>
      <c r="J191" s="161">
        <v>0</v>
      </c>
      <c r="K191" s="161">
        <v>0</v>
      </c>
      <c r="L191" s="161">
        <v>0</v>
      </c>
      <c r="M191" s="162">
        <v>27581339.000000004</v>
      </c>
      <c r="N191" s="161">
        <v>0</v>
      </c>
      <c r="O191" s="157">
        <v>27581339.000000004</v>
      </c>
      <c r="P191" s="163"/>
      <c r="Q191" s="185"/>
      <c r="R191" s="186"/>
    </row>
    <row r="192" spans="1:18" ht="12">
      <c r="A192" s="130" t="s">
        <v>520</v>
      </c>
      <c r="B192" s="168" t="s">
        <v>509</v>
      </c>
      <c r="C192" s="172" t="s">
        <v>510</v>
      </c>
      <c r="D192" s="161">
        <v>1083261.23</v>
      </c>
      <c r="E192" s="161">
        <v>0</v>
      </c>
      <c r="F192" s="161">
        <v>0</v>
      </c>
      <c r="G192" s="161">
        <v>0</v>
      </c>
      <c r="H192" s="161">
        <v>0</v>
      </c>
      <c r="I192" s="161">
        <v>0</v>
      </c>
      <c r="J192" s="161">
        <v>0</v>
      </c>
      <c r="K192" s="161">
        <v>0</v>
      </c>
      <c r="L192" s="161">
        <v>0</v>
      </c>
      <c r="M192" s="162">
        <v>1083261.23</v>
      </c>
      <c r="N192" s="161">
        <v>0</v>
      </c>
      <c r="O192" s="157">
        <v>1083261.23</v>
      </c>
      <c r="P192" s="163"/>
      <c r="Q192" s="185"/>
      <c r="R192" s="186"/>
    </row>
    <row r="193" spans="1:18" ht="12">
      <c r="A193" s="130" t="s">
        <v>523</v>
      </c>
      <c r="B193" s="168" t="s">
        <v>512</v>
      </c>
      <c r="C193" s="172" t="s">
        <v>513</v>
      </c>
      <c r="D193" s="161">
        <v>0</v>
      </c>
      <c r="E193" s="161">
        <v>0</v>
      </c>
      <c r="F193" s="161">
        <v>0</v>
      </c>
      <c r="G193" s="161">
        <v>0</v>
      </c>
      <c r="H193" s="161">
        <v>0</v>
      </c>
      <c r="I193" s="161">
        <v>0</v>
      </c>
      <c r="J193" s="161">
        <v>0</v>
      </c>
      <c r="K193" s="161">
        <v>0</v>
      </c>
      <c r="L193" s="161">
        <v>0</v>
      </c>
      <c r="M193" s="162">
        <v>0</v>
      </c>
      <c r="N193" s="161">
        <v>0</v>
      </c>
      <c r="O193" s="157">
        <v>0</v>
      </c>
      <c r="P193" s="163"/>
      <c r="Q193" s="185"/>
      <c r="R193" s="186"/>
    </row>
    <row r="194" spans="1:18" ht="12">
      <c r="A194" s="130" t="s">
        <v>526</v>
      </c>
      <c r="B194" s="168" t="s">
        <v>515</v>
      </c>
      <c r="C194" s="172" t="s">
        <v>516</v>
      </c>
      <c r="D194" s="161">
        <v>1036739.19</v>
      </c>
      <c r="E194" s="161">
        <v>29954.85</v>
      </c>
      <c r="F194" s="161">
        <v>0</v>
      </c>
      <c r="G194" s="161">
        <v>0</v>
      </c>
      <c r="H194" s="161">
        <v>0</v>
      </c>
      <c r="I194" s="161">
        <v>0</v>
      </c>
      <c r="J194" s="161">
        <v>0</v>
      </c>
      <c r="K194" s="161">
        <v>0</v>
      </c>
      <c r="L194" s="161">
        <v>0</v>
      </c>
      <c r="M194" s="162">
        <v>1066694.04</v>
      </c>
      <c r="N194" s="161">
        <v>0</v>
      </c>
      <c r="O194" s="157">
        <v>1066694.04</v>
      </c>
      <c r="P194" s="163"/>
      <c r="Q194" s="210"/>
      <c r="R194" s="211"/>
    </row>
    <row r="195" spans="1:18" ht="12">
      <c r="A195" s="130" t="s">
        <v>529</v>
      </c>
      <c r="B195" s="168" t="s">
        <v>518</v>
      </c>
      <c r="C195" s="172" t="s">
        <v>519</v>
      </c>
      <c r="D195" s="161">
        <v>3327161.1300000004</v>
      </c>
      <c r="E195" s="161">
        <v>0</v>
      </c>
      <c r="F195" s="161">
        <v>0</v>
      </c>
      <c r="G195" s="161">
        <v>0</v>
      </c>
      <c r="H195" s="161">
        <v>0</v>
      </c>
      <c r="I195" s="161">
        <v>0</v>
      </c>
      <c r="J195" s="161">
        <v>0</v>
      </c>
      <c r="K195" s="161">
        <v>0</v>
      </c>
      <c r="L195" s="161">
        <v>0</v>
      </c>
      <c r="M195" s="162">
        <v>3327161.1300000004</v>
      </c>
      <c r="N195" s="161">
        <v>0</v>
      </c>
      <c r="O195" s="157">
        <v>3327161.1300000004</v>
      </c>
      <c r="P195" s="163"/>
      <c r="Q195" s="210"/>
      <c r="R195" s="211"/>
    </row>
    <row r="196" spans="1:18" ht="12">
      <c r="A196" s="130" t="s">
        <v>532</v>
      </c>
      <c r="B196" s="168" t="s">
        <v>521</v>
      </c>
      <c r="C196" s="176" t="s">
        <v>522</v>
      </c>
      <c r="D196" s="161">
        <v>62534031.190000005</v>
      </c>
      <c r="E196" s="161">
        <v>0</v>
      </c>
      <c r="F196" s="161">
        <v>0</v>
      </c>
      <c r="G196" s="161">
        <v>0</v>
      </c>
      <c r="H196" s="161">
        <v>0</v>
      </c>
      <c r="I196" s="161">
        <v>0</v>
      </c>
      <c r="J196" s="161">
        <v>0</v>
      </c>
      <c r="K196" s="161">
        <v>0</v>
      </c>
      <c r="L196" s="161">
        <v>0</v>
      </c>
      <c r="M196" s="162">
        <v>62534031.190000005</v>
      </c>
      <c r="N196" s="161">
        <v>0</v>
      </c>
      <c r="O196" s="157">
        <v>62534031.190000005</v>
      </c>
      <c r="P196" s="163"/>
      <c r="Q196" s="185"/>
      <c r="R196" s="186"/>
    </row>
    <row r="197" spans="1:18" ht="12">
      <c r="A197" s="130" t="s">
        <v>535</v>
      </c>
      <c r="B197" s="168" t="s">
        <v>524</v>
      </c>
      <c r="C197" s="176" t="s">
        <v>525</v>
      </c>
      <c r="D197" s="161">
        <v>15050692.949999999</v>
      </c>
      <c r="E197" s="161">
        <v>0</v>
      </c>
      <c r="F197" s="161">
        <v>0</v>
      </c>
      <c r="G197" s="161">
        <v>0</v>
      </c>
      <c r="H197" s="161">
        <v>0</v>
      </c>
      <c r="I197" s="161">
        <v>0</v>
      </c>
      <c r="J197" s="161">
        <v>0</v>
      </c>
      <c r="K197" s="161">
        <v>0</v>
      </c>
      <c r="L197" s="161">
        <v>0</v>
      </c>
      <c r="M197" s="162">
        <v>15050692.949999999</v>
      </c>
      <c r="N197" s="161">
        <v>0</v>
      </c>
      <c r="O197" s="157">
        <v>15050692.949999999</v>
      </c>
      <c r="P197" s="163"/>
      <c r="Q197" s="185"/>
      <c r="R197" s="186"/>
    </row>
    <row r="198" spans="1:18" ht="12">
      <c r="A198" s="130" t="s">
        <v>538</v>
      </c>
      <c r="B198" s="168" t="s">
        <v>527</v>
      </c>
      <c r="C198" s="176" t="s">
        <v>528</v>
      </c>
      <c r="D198" s="161">
        <v>696576.15999999992</v>
      </c>
      <c r="E198" s="161">
        <v>0</v>
      </c>
      <c r="F198" s="161">
        <v>0</v>
      </c>
      <c r="G198" s="161">
        <v>0</v>
      </c>
      <c r="H198" s="161">
        <v>0</v>
      </c>
      <c r="I198" s="161">
        <v>0</v>
      </c>
      <c r="J198" s="161">
        <v>0</v>
      </c>
      <c r="K198" s="161">
        <v>0</v>
      </c>
      <c r="L198" s="161">
        <v>0</v>
      </c>
      <c r="M198" s="162">
        <v>696576.15999999992</v>
      </c>
      <c r="N198" s="161">
        <v>0</v>
      </c>
      <c r="O198" s="157">
        <v>696576.15999999992</v>
      </c>
      <c r="P198" s="163"/>
      <c r="Q198" s="185"/>
      <c r="R198" s="186"/>
    </row>
    <row r="199" spans="1:18" ht="12">
      <c r="B199" s="168" t="s">
        <v>530</v>
      </c>
      <c r="C199" s="176" t="s">
        <v>531</v>
      </c>
      <c r="D199" s="161">
        <v>6633258.75</v>
      </c>
      <c r="E199" s="161">
        <v>0</v>
      </c>
      <c r="F199" s="161">
        <v>0</v>
      </c>
      <c r="G199" s="161">
        <v>0</v>
      </c>
      <c r="H199" s="161">
        <v>0</v>
      </c>
      <c r="I199" s="161">
        <v>0</v>
      </c>
      <c r="J199" s="161">
        <v>0</v>
      </c>
      <c r="K199" s="161">
        <v>0</v>
      </c>
      <c r="L199" s="161">
        <v>0</v>
      </c>
      <c r="M199" s="162">
        <v>6633258.75</v>
      </c>
      <c r="N199" s="161">
        <v>0</v>
      </c>
      <c r="O199" s="157">
        <v>6633258.75</v>
      </c>
      <c r="P199" s="163"/>
      <c r="Q199" s="185"/>
      <c r="R199" s="186"/>
    </row>
    <row r="200" spans="1:18" ht="12">
      <c r="B200" s="168" t="s">
        <v>533</v>
      </c>
      <c r="C200" s="172" t="s">
        <v>534</v>
      </c>
      <c r="D200" s="161">
        <v>42336.23</v>
      </c>
      <c r="E200" s="161">
        <v>0</v>
      </c>
      <c r="F200" s="161">
        <v>0</v>
      </c>
      <c r="G200" s="161">
        <v>0</v>
      </c>
      <c r="H200" s="161">
        <v>0</v>
      </c>
      <c r="I200" s="161">
        <v>0</v>
      </c>
      <c r="J200" s="161">
        <v>0</v>
      </c>
      <c r="K200" s="161">
        <v>0</v>
      </c>
      <c r="L200" s="161">
        <v>0</v>
      </c>
      <c r="M200" s="162">
        <v>42336.23</v>
      </c>
      <c r="N200" s="161">
        <v>0</v>
      </c>
      <c r="O200" s="157">
        <v>42336.23</v>
      </c>
      <c r="P200" s="163"/>
      <c r="Q200" s="185"/>
      <c r="R200" s="186"/>
    </row>
    <row r="201" spans="1:18" ht="12">
      <c r="B201" s="168" t="s">
        <v>536</v>
      </c>
      <c r="C201" s="176" t="s">
        <v>537</v>
      </c>
      <c r="D201" s="161">
        <v>0</v>
      </c>
      <c r="E201" s="161">
        <v>0</v>
      </c>
      <c r="F201" s="161">
        <v>0</v>
      </c>
      <c r="G201" s="161">
        <v>0</v>
      </c>
      <c r="H201" s="161">
        <v>0</v>
      </c>
      <c r="I201" s="161">
        <v>0</v>
      </c>
      <c r="J201" s="161">
        <v>0</v>
      </c>
      <c r="K201" s="161">
        <v>0</v>
      </c>
      <c r="L201" s="161">
        <v>0</v>
      </c>
      <c r="M201" s="162">
        <v>0</v>
      </c>
      <c r="N201" s="161">
        <v>0</v>
      </c>
      <c r="O201" s="157">
        <v>0</v>
      </c>
      <c r="P201" s="163"/>
      <c r="Q201" s="185"/>
      <c r="R201" s="186"/>
    </row>
    <row r="202" spans="1:18" ht="12">
      <c r="A202" s="130" t="s">
        <v>542</v>
      </c>
      <c r="B202" s="168" t="s">
        <v>539</v>
      </c>
      <c r="C202" s="176" t="s">
        <v>540</v>
      </c>
      <c r="D202" s="161">
        <v>41190</v>
      </c>
      <c r="E202" s="161">
        <v>0</v>
      </c>
      <c r="F202" s="161">
        <v>0</v>
      </c>
      <c r="G202" s="161">
        <v>0</v>
      </c>
      <c r="H202" s="161">
        <v>0</v>
      </c>
      <c r="I202" s="161">
        <v>0</v>
      </c>
      <c r="J202" s="161">
        <v>0</v>
      </c>
      <c r="K202" s="161">
        <v>0</v>
      </c>
      <c r="L202" s="161">
        <v>0</v>
      </c>
      <c r="M202" s="162">
        <v>41190</v>
      </c>
      <c r="N202" s="161">
        <v>0</v>
      </c>
      <c r="O202" s="157">
        <v>41190</v>
      </c>
      <c r="P202" s="163"/>
      <c r="Q202" s="185"/>
      <c r="R202" s="186"/>
    </row>
    <row r="203" spans="1:18" ht="12">
      <c r="A203" s="130" t="s">
        <v>542</v>
      </c>
      <c r="B203" s="212"/>
      <c r="C203" s="176"/>
      <c r="D203" s="196"/>
      <c r="E203" s="196"/>
      <c r="F203" s="196"/>
      <c r="G203" s="196"/>
      <c r="H203" s="196"/>
      <c r="I203" s="196"/>
      <c r="J203" s="196"/>
      <c r="K203" s="196"/>
      <c r="L203" s="196"/>
      <c r="M203" s="196"/>
      <c r="N203" s="196"/>
      <c r="O203" s="196"/>
      <c r="P203" s="163"/>
      <c r="Q203" s="185"/>
      <c r="R203" s="186"/>
    </row>
    <row r="204" spans="1:18" ht="12">
      <c r="A204" s="130" t="s">
        <v>547</v>
      </c>
      <c r="B204" s="197" t="s">
        <v>541</v>
      </c>
      <c r="C204" s="176"/>
      <c r="D204" s="198">
        <v>761966593.07000017</v>
      </c>
      <c r="E204" s="198">
        <v>31524.85</v>
      </c>
      <c r="F204" s="198">
        <v>0</v>
      </c>
      <c r="G204" s="198">
        <v>0</v>
      </c>
      <c r="H204" s="198">
        <v>0</v>
      </c>
      <c r="I204" s="198">
        <v>0</v>
      </c>
      <c r="J204" s="198">
        <v>0</v>
      </c>
      <c r="K204" s="198">
        <v>0</v>
      </c>
      <c r="L204" s="198">
        <v>0</v>
      </c>
      <c r="M204" s="198">
        <v>761998117.92000008</v>
      </c>
      <c r="N204" s="198">
        <v>-432623382.76999986</v>
      </c>
      <c r="O204" s="198">
        <v>329374735.15000021</v>
      </c>
      <c r="P204" s="163"/>
      <c r="Q204" s="185"/>
      <c r="R204" s="186"/>
    </row>
    <row r="205" spans="1:18" ht="12">
      <c r="A205" s="130" t="s">
        <v>547</v>
      </c>
      <c r="B205" s="212"/>
      <c r="C205" s="176"/>
      <c r="D205" s="199"/>
      <c r="E205" s="199"/>
      <c r="F205" s="199"/>
      <c r="G205" s="199"/>
      <c r="H205" s="199"/>
      <c r="I205" s="199"/>
      <c r="J205" s="199"/>
      <c r="K205" s="199"/>
      <c r="L205" s="199"/>
      <c r="M205" s="199"/>
      <c r="N205" s="199"/>
      <c r="O205" s="207"/>
      <c r="P205" s="163"/>
      <c r="Q205" s="185"/>
      <c r="R205" s="186"/>
    </row>
    <row r="206" spans="1:18" ht="12">
      <c r="A206" s="130" t="s">
        <v>547</v>
      </c>
      <c r="B206" s="188" t="s">
        <v>543</v>
      </c>
      <c r="C206" s="189" t="s">
        <v>544</v>
      </c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57"/>
      <c r="P206" s="163"/>
      <c r="Q206" s="185"/>
      <c r="R206" s="186"/>
    </row>
    <row r="207" spans="1:18" ht="12">
      <c r="A207" s="130" t="s">
        <v>554</v>
      </c>
      <c r="B207" s="170" t="s">
        <v>545</v>
      </c>
      <c r="C207" s="172" t="s">
        <v>546</v>
      </c>
      <c r="D207" s="161">
        <v>28917</v>
      </c>
      <c r="E207" s="161">
        <v>0</v>
      </c>
      <c r="F207" s="161">
        <v>119261.17</v>
      </c>
      <c r="G207" s="161">
        <v>0</v>
      </c>
      <c r="H207" s="161">
        <v>0</v>
      </c>
      <c r="I207" s="161">
        <v>0</v>
      </c>
      <c r="J207" s="161">
        <v>0</v>
      </c>
      <c r="K207" s="161">
        <v>0</v>
      </c>
      <c r="L207" s="161">
        <v>0</v>
      </c>
      <c r="M207" s="162">
        <v>148178.16999999998</v>
      </c>
      <c r="N207" s="161">
        <v>0</v>
      </c>
      <c r="O207" s="157">
        <v>148178.16999999998</v>
      </c>
      <c r="P207" s="163"/>
      <c r="Q207" s="185"/>
      <c r="R207" s="186"/>
    </row>
    <row r="208" spans="1:18" ht="12">
      <c r="A208" s="130" t="s">
        <v>557</v>
      </c>
      <c r="B208" s="213" t="s">
        <v>548</v>
      </c>
      <c r="C208" s="172" t="s">
        <v>549</v>
      </c>
      <c r="D208" s="161">
        <v>27437923.539999999</v>
      </c>
      <c r="E208" s="161">
        <v>129849</v>
      </c>
      <c r="F208" s="161">
        <v>24100.5</v>
      </c>
      <c r="G208" s="161">
        <v>0</v>
      </c>
      <c r="H208" s="161">
        <v>0</v>
      </c>
      <c r="I208" s="161">
        <v>0</v>
      </c>
      <c r="J208" s="161">
        <v>0</v>
      </c>
      <c r="K208" s="161">
        <v>0</v>
      </c>
      <c r="L208" s="161">
        <v>0</v>
      </c>
      <c r="M208" s="162">
        <v>27591873.039999999</v>
      </c>
      <c r="N208" s="161">
        <v>0</v>
      </c>
      <c r="O208" s="157">
        <v>27591873.039999999</v>
      </c>
      <c r="P208" s="163"/>
      <c r="Q208" s="185"/>
      <c r="R208" s="186"/>
    </row>
    <row r="209" spans="1:18" ht="12">
      <c r="A209" s="130" t="s">
        <v>560</v>
      </c>
      <c r="B209" s="213" t="s">
        <v>550</v>
      </c>
      <c r="C209" s="172" t="s">
        <v>551</v>
      </c>
      <c r="D209" s="161">
        <v>-6134</v>
      </c>
      <c r="E209" s="161">
        <v>0</v>
      </c>
      <c r="F209" s="161">
        <v>0</v>
      </c>
      <c r="G209" s="161">
        <v>0</v>
      </c>
      <c r="H209" s="161">
        <v>0</v>
      </c>
      <c r="I209" s="161">
        <v>0</v>
      </c>
      <c r="J209" s="161">
        <v>0</v>
      </c>
      <c r="K209" s="161">
        <v>0</v>
      </c>
      <c r="L209" s="161">
        <v>0</v>
      </c>
      <c r="M209" s="162">
        <v>-6134</v>
      </c>
      <c r="N209" s="161">
        <v>0</v>
      </c>
      <c r="O209" s="157">
        <v>-6134</v>
      </c>
      <c r="P209" s="163"/>
      <c r="Q209" s="185"/>
      <c r="R209" s="186"/>
    </row>
    <row r="210" spans="1:18" ht="12">
      <c r="B210" s="170" t="s">
        <v>552</v>
      </c>
      <c r="C210" s="172" t="s">
        <v>553</v>
      </c>
      <c r="D210" s="161">
        <v>44024.34</v>
      </c>
      <c r="E210" s="161">
        <v>0</v>
      </c>
      <c r="F210" s="161">
        <v>0</v>
      </c>
      <c r="G210" s="161">
        <v>0</v>
      </c>
      <c r="H210" s="161">
        <v>0</v>
      </c>
      <c r="I210" s="161">
        <v>0</v>
      </c>
      <c r="J210" s="161">
        <v>0</v>
      </c>
      <c r="K210" s="161">
        <v>0</v>
      </c>
      <c r="L210" s="161">
        <v>0</v>
      </c>
      <c r="M210" s="162">
        <v>44024.34</v>
      </c>
      <c r="N210" s="161">
        <v>0</v>
      </c>
      <c r="O210" s="157">
        <v>44024.34</v>
      </c>
      <c r="P210" s="163"/>
      <c r="Q210" s="185"/>
      <c r="R210" s="186"/>
    </row>
    <row r="211" spans="1:18" ht="12">
      <c r="B211" s="213" t="s">
        <v>555</v>
      </c>
      <c r="C211" s="172" t="s">
        <v>556</v>
      </c>
      <c r="D211" s="161">
        <v>2985185.1799999997</v>
      </c>
      <c r="E211" s="161">
        <v>0</v>
      </c>
      <c r="F211" s="161">
        <v>0</v>
      </c>
      <c r="G211" s="161">
        <v>0</v>
      </c>
      <c r="H211" s="161">
        <v>0</v>
      </c>
      <c r="I211" s="161">
        <v>0</v>
      </c>
      <c r="J211" s="161">
        <v>0</v>
      </c>
      <c r="K211" s="161">
        <v>0</v>
      </c>
      <c r="L211" s="161">
        <v>0</v>
      </c>
      <c r="M211" s="162">
        <v>2985185.1799999997</v>
      </c>
      <c r="N211" s="161">
        <v>0</v>
      </c>
      <c r="O211" s="157">
        <v>2985185.1799999997</v>
      </c>
      <c r="P211" s="163"/>
      <c r="Q211" s="185"/>
      <c r="R211" s="186"/>
    </row>
    <row r="212" spans="1:18" ht="12">
      <c r="A212" s="130" t="s">
        <v>567</v>
      </c>
      <c r="B212" s="213" t="s">
        <v>558</v>
      </c>
      <c r="C212" s="172" t="s">
        <v>559</v>
      </c>
      <c r="D212" s="161">
        <v>3460639.6399999997</v>
      </c>
      <c r="E212" s="161">
        <v>0</v>
      </c>
      <c r="F212" s="161">
        <v>0</v>
      </c>
      <c r="G212" s="161">
        <v>0</v>
      </c>
      <c r="H212" s="161">
        <v>0</v>
      </c>
      <c r="I212" s="161">
        <v>0</v>
      </c>
      <c r="J212" s="161">
        <v>0</v>
      </c>
      <c r="K212" s="161">
        <v>0</v>
      </c>
      <c r="L212" s="161">
        <v>0</v>
      </c>
      <c r="M212" s="162">
        <v>3460639.6399999997</v>
      </c>
      <c r="N212" s="161">
        <v>0</v>
      </c>
      <c r="O212" s="157">
        <v>3460639.6399999997</v>
      </c>
      <c r="P212" s="163"/>
      <c r="Q212" s="185"/>
      <c r="R212" s="186"/>
    </row>
    <row r="213" spans="1:18" ht="12">
      <c r="B213" s="213" t="s">
        <v>561</v>
      </c>
      <c r="C213" s="172" t="s">
        <v>562</v>
      </c>
      <c r="D213" s="161">
        <v>96128.78</v>
      </c>
      <c r="E213" s="161">
        <v>0</v>
      </c>
      <c r="F213" s="161">
        <v>0</v>
      </c>
      <c r="G213" s="161">
        <v>0</v>
      </c>
      <c r="H213" s="161">
        <v>0</v>
      </c>
      <c r="I213" s="161">
        <v>0</v>
      </c>
      <c r="J213" s="161">
        <v>0</v>
      </c>
      <c r="K213" s="161">
        <v>0</v>
      </c>
      <c r="L213" s="161">
        <v>0</v>
      </c>
      <c r="M213" s="162">
        <v>96128.78</v>
      </c>
      <c r="N213" s="161">
        <v>0</v>
      </c>
      <c r="O213" s="157">
        <v>96128.78</v>
      </c>
      <c r="P213" s="163"/>
      <c r="Q213" s="185"/>
      <c r="R213" s="186"/>
    </row>
    <row r="214" spans="1:18" ht="12">
      <c r="A214" s="130" t="s">
        <v>567</v>
      </c>
      <c r="B214" s="214" t="s">
        <v>563</v>
      </c>
      <c r="C214" s="172" t="s">
        <v>564</v>
      </c>
      <c r="D214" s="161">
        <v>136554.39000000001</v>
      </c>
      <c r="E214" s="161">
        <v>0</v>
      </c>
      <c r="F214" s="161">
        <v>0</v>
      </c>
      <c r="G214" s="161">
        <v>0</v>
      </c>
      <c r="H214" s="161">
        <v>0</v>
      </c>
      <c r="I214" s="161">
        <v>0</v>
      </c>
      <c r="J214" s="161">
        <v>0</v>
      </c>
      <c r="K214" s="161">
        <v>0</v>
      </c>
      <c r="L214" s="161">
        <v>0</v>
      </c>
      <c r="M214" s="162">
        <v>136554.39000000001</v>
      </c>
      <c r="N214" s="161">
        <v>0</v>
      </c>
      <c r="O214" s="157">
        <v>136554.39000000001</v>
      </c>
      <c r="P214" s="163"/>
      <c r="Q214" s="185"/>
      <c r="R214" s="186"/>
    </row>
    <row r="215" spans="1:18" ht="12">
      <c r="A215" s="130" t="s">
        <v>554</v>
      </c>
      <c r="B215" s="213" t="s">
        <v>565</v>
      </c>
      <c r="C215" s="172" t="s">
        <v>566</v>
      </c>
      <c r="D215" s="161">
        <v>1618.4</v>
      </c>
      <c r="E215" s="161">
        <v>0</v>
      </c>
      <c r="F215" s="161">
        <v>0</v>
      </c>
      <c r="G215" s="161">
        <v>0</v>
      </c>
      <c r="H215" s="161">
        <v>0</v>
      </c>
      <c r="I215" s="161">
        <v>0</v>
      </c>
      <c r="J215" s="161">
        <v>0</v>
      </c>
      <c r="K215" s="161">
        <v>0</v>
      </c>
      <c r="L215" s="161">
        <v>0</v>
      </c>
      <c r="M215" s="162">
        <v>1618.4</v>
      </c>
      <c r="N215" s="161">
        <v>0</v>
      </c>
      <c r="O215" s="157">
        <v>1618.4</v>
      </c>
      <c r="P215" s="163"/>
      <c r="Q215" s="185"/>
      <c r="R215" s="186"/>
    </row>
    <row r="216" spans="1:18" ht="12">
      <c r="A216" s="130" t="s">
        <v>557</v>
      </c>
      <c r="B216" s="213" t="s">
        <v>568</v>
      </c>
      <c r="C216" s="172" t="s">
        <v>569</v>
      </c>
      <c r="D216" s="161">
        <v>53350.11</v>
      </c>
      <c r="E216" s="161">
        <v>0</v>
      </c>
      <c r="F216" s="161">
        <v>0</v>
      </c>
      <c r="G216" s="161">
        <v>0</v>
      </c>
      <c r="H216" s="161">
        <v>0</v>
      </c>
      <c r="I216" s="161">
        <v>0</v>
      </c>
      <c r="J216" s="161">
        <v>0</v>
      </c>
      <c r="K216" s="161">
        <v>0</v>
      </c>
      <c r="L216" s="161">
        <v>0</v>
      </c>
      <c r="M216" s="162">
        <v>53350.11</v>
      </c>
      <c r="N216" s="161">
        <v>0</v>
      </c>
      <c r="O216" s="157">
        <v>53350.11</v>
      </c>
      <c r="P216" s="163"/>
      <c r="Q216" s="185"/>
      <c r="R216" s="186"/>
    </row>
    <row r="217" spans="1:18" ht="12">
      <c r="A217" s="130" t="s">
        <v>560</v>
      </c>
      <c r="B217" s="213" t="s">
        <v>570</v>
      </c>
      <c r="C217" s="172" t="s">
        <v>571</v>
      </c>
      <c r="D217" s="161">
        <v>0</v>
      </c>
      <c r="E217" s="161">
        <v>0</v>
      </c>
      <c r="F217" s="161">
        <v>0</v>
      </c>
      <c r="G217" s="161">
        <v>0</v>
      </c>
      <c r="H217" s="161">
        <v>0</v>
      </c>
      <c r="I217" s="161">
        <v>0</v>
      </c>
      <c r="J217" s="161">
        <v>0</v>
      </c>
      <c r="K217" s="161">
        <v>0</v>
      </c>
      <c r="L217" s="161">
        <v>0</v>
      </c>
      <c r="M217" s="162">
        <v>0</v>
      </c>
      <c r="N217" s="161">
        <v>0</v>
      </c>
      <c r="O217" s="157">
        <v>0</v>
      </c>
      <c r="P217" s="163"/>
      <c r="Q217" s="185"/>
      <c r="R217" s="186"/>
    </row>
    <row r="218" spans="1:18" ht="12">
      <c r="A218" s="130" t="s">
        <v>567</v>
      </c>
      <c r="B218" s="213" t="s">
        <v>572</v>
      </c>
      <c r="C218" s="172" t="s">
        <v>573</v>
      </c>
      <c r="D218" s="161">
        <v>0</v>
      </c>
      <c r="E218" s="161">
        <v>0</v>
      </c>
      <c r="F218" s="161">
        <v>0</v>
      </c>
      <c r="G218" s="161">
        <v>0</v>
      </c>
      <c r="H218" s="161">
        <v>0</v>
      </c>
      <c r="I218" s="161">
        <v>0</v>
      </c>
      <c r="J218" s="161">
        <v>0</v>
      </c>
      <c r="K218" s="161">
        <v>0</v>
      </c>
      <c r="L218" s="161">
        <v>0</v>
      </c>
      <c r="M218" s="162">
        <v>0</v>
      </c>
      <c r="N218" s="161">
        <v>0</v>
      </c>
      <c r="O218" s="157">
        <v>0</v>
      </c>
      <c r="P218" s="163"/>
      <c r="Q218" s="185"/>
      <c r="R218" s="186"/>
    </row>
    <row r="219" spans="1:18" ht="12">
      <c r="A219" s="130" t="s">
        <v>582</v>
      </c>
      <c r="B219" s="170" t="s">
        <v>574</v>
      </c>
      <c r="C219" s="172" t="s">
        <v>575</v>
      </c>
      <c r="D219" s="161">
        <v>5058880.45</v>
      </c>
      <c r="E219" s="161">
        <v>0</v>
      </c>
      <c r="F219" s="161">
        <v>30341.34</v>
      </c>
      <c r="G219" s="161">
        <v>0</v>
      </c>
      <c r="H219" s="161">
        <v>0</v>
      </c>
      <c r="I219" s="161">
        <v>0</v>
      </c>
      <c r="J219" s="161">
        <v>0</v>
      </c>
      <c r="K219" s="161">
        <v>0</v>
      </c>
      <c r="L219" s="161">
        <v>0</v>
      </c>
      <c r="M219" s="162">
        <v>5089221.79</v>
      </c>
      <c r="N219" s="161">
        <v>0</v>
      </c>
      <c r="O219" s="157">
        <v>5089221.79</v>
      </c>
      <c r="P219" s="163"/>
      <c r="Q219" s="185"/>
      <c r="R219" s="186"/>
    </row>
    <row r="220" spans="1:18" ht="12">
      <c r="A220" s="130" t="s">
        <v>585</v>
      </c>
      <c r="B220" s="170" t="s">
        <v>576</v>
      </c>
      <c r="C220" s="172" t="s">
        <v>577</v>
      </c>
      <c r="D220" s="161">
        <v>42504418.129999995</v>
      </c>
      <c r="E220" s="161">
        <v>109002.07</v>
      </c>
      <c r="F220" s="161">
        <v>13250</v>
      </c>
      <c r="G220" s="161">
        <v>0</v>
      </c>
      <c r="H220" s="161">
        <v>0</v>
      </c>
      <c r="I220" s="161">
        <v>0</v>
      </c>
      <c r="J220" s="161">
        <v>0</v>
      </c>
      <c r="K220" s="161">
        <v>0</v>
      </c>
      <c r="L220" s="161">
        <v>0</v>
      </c>
      <c r="M220" s="162">
        <v>42626670.199999996</v>
      </c>
      <c r="N220" s="161">
        <v>0</v>
      </c>
      <c r="O220" s="157">
        <v>42626670.199999996</v>
      </c>
      <c r="P220" s="163"/>
      <c r="Q220" s="185"/>
      <c r="R220" s="186"/>
    </row>
    <row r="221" spans="1:18" ht="12">
      <c r="A221" s="130" t="s">
        <v>588</v>
      </c>
      <c r="B221" s="170" t="s">
        <v>578</v>
      </c>
      <c r="C221" s="172" t="s">
        <v>579</v>
      </c>
      <c r="D221" s="161">
        <v>24041368.030000001</v>
      </c>
      <c r="E221" s="161">
        <v>0</v>
      </c>
      <c r="F221" s="161">
        <v>0</v>
      </c>
      <c r="G221" s="161">
        <v>0</v>
      </c>
      <c r="H221" s="161">
        <v>0</v>
      </c>
      <c r="I221" s="161">
        <v>0</v>
      </c>
      <c r="J221" s="161">
        <v>0</v>
      </c>
      <c r="K221" s="161">
        <v>0</v>
      </c>
      <c r="L221" s="161">
        <v>0</v>
      </c>
      <c r="M221" s="162">
        <v>24041368.030000001</v>
      </c>
      <c r="N221" s="161">
        <v>0</v>
      </c>
      <c r="O221" s="157">
        <v>24041368.030000001</v>
      </c>
      <c r="P221" s="163"/>
      <c r="Q221" s="185"/>
      <c r="R221" s="186"/>
    </row>
    <row r="222" spans="1:18" ht="12">
      <c r="A222" s="130" t="s">
        <v>591</v>
      </c>
      <c r="B222" s="170" t="s">
        <v>580</v>
      </c>
      <c r="C222" s="172" t="s">
        <v>581</v>
      </c>
      <c r="D222" s="161">
        <v>6330228.25</v>
      </c>
      <c r="E222" s="161">
        <v>2</v>
      </c>
      <c r="F222" s="161">
        <v>131665</v>
      </c>
      <c r="G222" s="161">
        <v>0</v>
      </c>
      <c r="H222" s="161">
        <v>0</v>
      </c>
      <c r="I222" s="161">
        <v>0</v>
      </c>
      <c r="J222" s="161">
        <v>0</v>
      </c>
      <c r="K222" s="161">
        <v>0</v>
      </c>
      <c r="L222" s="161">
        <v>0</v>
      </c>
      <c r="M222" s="162">
        <v>6461895.25</v>
      </c>
      <c r="N222" s="161">
        <v>0</v>
      </c>
      <c r="O222" s="157">
        <v>6461895.25</v>
      </c>
      <c r="P222" s="163"/>
      <c r="Q222" s="185"/>
      <c r="R222" s="186"/>
    </row>
    <row r="223" spans="1:18" ht="12">
      <c r="B223" s="170" t="s">
        <v>583</v>
      </c>
      <c r="C223" s="172" t="s">
        <v>584</v>
      </c>
      <c r="D223" s="161">
        <v>422275.75</v>
      </c>
      <c r="E223" s="161">
        <v>2970</v>
      </c>
      <c r="F223" s="161">
        <v>0</v>
      </c>
      <c r="G223" s="161">
        <v>0</v>
      </c>
      <c r="H223" s="161">
        <v>0</v>
      </c>
      <c r="I223" s="161">
        <v>0</v>
      </c>
      <c r="J223" s="161">
        <v>0</v>
      </c>
      <c r="K223" s="161">
        <v>0</v>
      </c>
      <c r="L223" s="161">
        <v>0</v>
      </c>
      <c r="M223" s="162">
        <v>425245.75</v>
      </c>
      <c r="N223" s="161">
        <v>0</v>
      </c>
      <c r="O223" s="157">
        <v>425245.75</v>
      </c>
      <c r="P223" s="163"/>
      <c r="Q223" s="185"/>
      <c r="R223" s="186"/>
    </row>
    <row r="224" spans="1:18" ht="12">
      <c r="A224" s="130" t="s">
        <v>596</v>
      </c>
      <c r="B224" s="170" t="s">
        <v>586</v>
      </c>
      <c r="C224" s="172" t="s">
        <v>587</v>
      </c>
      <c r="D224" s="161">
        <v>1410030.1500000001</v>
      </c>
      <c r="E224" s="161">
        <v>0</v>
      </c>
      <c r="F224" s="161">
        <v>12000</v>
      </c>
      <c r="G224" s="161">
        <v>0</v>
      </c>
      <c r="H224" s="161">
        <v>11600</v>
      </c>
      <c r="I224" s="161">
        <v>0</v>
      </c>
      <c r="J224" s="161">
        <v>0</v>
      </c>
      <c r="K224" s="161">
        <v>0</v>
      </c>
      <c r="L224" s="161">
        <v>0</v>
      </c>
      <c r="M224" s="162">
        <v>1433630.1500000001</v>
      </c>
      <c r="N224" s="161">
        <v>0</v>
      </c>
      <c r="O224" s="157">
        <v>1433630.1500000001</v>
      </c>
      <c r="P224" s="163"/>
      <c r="Q224" s="185"/>
      <c r="R224" s="186"/>
    </row>
    <row r="225" spans="1:18" ht="12">
      <c r="A225" s="130" t="s">
        <v>599</v>
      </c>
      <c r="B225" s="170" t="s">
        <v>589</v>
      </c>
      <c r="C225" s="172" t="s">
        <v>590</v>
      </c>
      <c r="D225" s="161">
        <v>-16.5</v>
      </c>
      <c r="E225" s="161">
        <v>0</v>
      </c>
      <c r="F225" s="161">
        <v>0</v>
      </c>
      <c r="G225" s="161">
        <v>0</v>
      </c>
      <c r="H225" s="161">
        <v>37907434.150000006</v>
      </c>
      <c r="I225" s="161">
        <v>0</v>
      </c>
      <c r="J225" s="161">
        <v>0</v>
      </c>
      <c r="K225" s="161">
        <v>0</v>
      </c>
      <c r="L225" s="161">
        <v>0</v>
      </c>
      <c r="M225" s="162">
        <v>37907417.650000006</v>
      </c>
      <c r="N225" s="161">
        <v>0</v>
      </c>
      <c r="O225" s="157">
        <v>37907417.650000006</v>
      </c>
      <c r="P225" s="163"/>
      <c r="Q225" s="185"/>
      <c r="R225" s="186"/>
    </row>
    <row r="226" spans="1:18" ht="12">
      <c r="B226" s="170" t="s">
        <v>592</v>
      </c>
      <c r="C226" s="172" t="s">
        <v>593</v>
      </c>
      <c r="D226" s="161">
        <v>-111.78</v>
      </c>
      <c r="E226" s="161">
        <v>55345126.140000001</v>
      </c>
      <c r="F226" s="161">
        <v>0</v>
      </c>
      <c r="G226" s="161">
        <v>0</v>
      </c>
      <c r="H226" s="161">
        <v>59255.12</v>
      </c>
      <c r="I226" s="161">
        <v>0</v>
      </c>
      <c r="J226" s="161">
        <v>0</v>
      </c>
      <c r="K226" s="161">
        <v>0</v>
      </c>
      <c r="L226" s="161">
        <v>0</v>
      </c>
      <c r="M226" s="162">
        <v>55404269.479999997</v>
      </c>
      <c r="N226" s="161">
        <v>0</v>
      </c>
      <c r="O226" s="157">
        <v>55404269.479999997</v>
      </c>
      <c r="P226" s="163"/>
      <c r="Q226" s="185"/>
      <c r="R226" s="186"/>
    </row>
    <row r="227" spans="1:18" ht="12">
      <c r="A227" s="130" t="s">
        <v>604</v>
      </c>
      <c r="B227" s="170" t="s">
        <v>594</v>
      </c>
      <c r="C227" s="172" t="s">
        <v>595</v>
      </c>
      <c r="D227" s="161">
        <v>0</v>
      </c>
      <c r="E227" s="161">
        <v>4056429.2700000005</v>
      </c>
      <c r="F227" s="161">
        <v>0</v>
      </c>
      <c r="G227" s="161">
        <v>0</v>
      </c>
      <c r="H227" s="161">
        <v>0</v>
      </c>
      <c r="I227" s="161">
        <v>0</v>
      </c>
      <c r="J227" s="161">
        <v>0</v>
      </c>
      <c r="K227" s="161">
        <v>0</v>
      </c>
      <c r="L227" s="161">
        <v>0</v>
      </c>
      <c r="M227" s="162">
        <v>4056429.2700000005</v>
      </c>
      <c r="N227" s="161">
        <v>0</v>
      </c>
      <c r="O227" s="157">
        <v>4056429.2700000005</v>
      </c>
      <c r="P227" s="163"/>
      <c r="Q227" s="185"/>
      <c r="R227" s="186"/>
    </row>
    <row r="228" spans="1:18" ht="12">
      <c r="A228" s="130" t="s">
        <v>607</v>
      </c>
      <c r="B228" s="168" t="s">
        <v>597</v>
      </c>
      <c r="C228" s="176" t="s">
        <v>598</v>
      </c>
      <c r="D228" s="161">
        <v>0</v>
      </c>
      <c r="E228" s="161">
        <v>0</v>
      </c>
      <c r="F228" s="161">
        <v>0</v>
      </c>
      <c r="G228" s="161">
        <v>0</v>
      </c>
      <c r="H228" s="161">
        <v>0</v>
      </c>
      <c r="I228" s="161">
        <v>0</v>
      </c>
      <c r="J228" s="161">
        <v>91375130.290000007</v>
      </c>
      <c r="K228" s="161">
        <v>0</v>
      </c>
      <c r="L228" s="161">
        <v>0</v>
      </c>
      <c r="M228" s="162">
        <v>91375130.290000007</v>
      </c>
      <c r="N228" s="161">
        <v>0</v>
      </c>
      <c r="O228" s="157">
        <v>91375130.290000007</v>
      </c>
      <c r="P228" s="163"/>
      <c r="Q228" s="185"/>
      <c r="R228" s="186"/>
    </row>
    <row r="229" spans="1:18" ht="12">
      <c r="A229" s="130" t="s">
        <v>610</v>
      </c>
      <c r="B229" s="168" t="s">
        <v>600</v>
      </c>
      <c r="C229" s="176" t="s">
        <v>601</v>
      </c>
      <c r="D229" s="161">
        <v>0</v>
      </c>
      <c r="E229" s="161">
        <v>0</v>
      </c>
      <c r="F229" s="161">
        <v>0</v>
      </c>
      <c r="G229" s="161">
        <v>0</v>
      </c>
      <c r="H229" s="161">
        <v>0</v>
      </c>
      <c r="I229" s="161">
        <v>0</v>
      </c>
      <c r="J229" s="161">
        <v>586758.23</v>
      </c>
      <c r="K229" s="161">
        <v>0</v>
      </c>
      <c r="L229" s="161">
        <v>0</v>
      </c>
      <c r="M229" s="162">
        <v>586758.23</v>
      </c>
      <c r="N229" s="161">
        <v>0</v>
      </c>
      <c r="O229" s="157">
        <v>586758.23</v>
      </c>
      <c r="P229" s="163"/>
      <c r="Q229" s="185"/>
      <c r="R229" s="186"/>
    </row>
    <row r="230" spans="1:18" ht="12">
      <c r="A230" s="130" t="s">
        <v>613</v>
      </c>
      <c r="B230" s="168" t="s">
        <v>602</v>
      </c>
      <c r="C230" s="176" t="s">
        <v>603</v>
      </c>
      <c r="D230" s="161">
        <v>0</v>
      </c>
      <c r="E230" s="161">
        <v>0</v>
      </c>
      <c r="F230" s="161">
        <v>0</v>
      </c>
      <c r="G230" s="161">
        <v>0</v>
      </c>
      <c r="H230" s="161">
        <v>0</v>
      </c>
      <c r="I230" s="161">
        <v>0</v>
      </c>
      <c r="J230" s="161">
        <v>6484068.79</v>
      </c>
      <c r="K230" s="161">
        <v>0</v>
      </c>
      <c r="L230" s="161">
        <v>0</v>
      </c>
      <c r="M230" s="162">
        <v>6484068.79</v>
      </c>
      <c r="N230" s="161">
        <v>0</v>
      </c>
      <c r="O230" s="157">
        <v>6484068.79</v>
      </c>
      <c r="P230" s="163"/>
      <c r="Q230" s="185"/>
      <c r="R230" s="186"/>
    </row>
    <row r="231" spans="1:18" ht="12">
      <c r="A231" s="130" t="s">
        <v>616</v>
      </c>
      <c r="B231" s="168" t="s">
        <v>605</v>
      </c>
      <c r="C231" s="176" t="s">
        <v>606</v>
      </c>
      <c r="D231" s="161">
        <v>36069365.339999996</v>
      </c>
      <c r="E231" s="161">
        <v>0</v>
      </c>
      <c r="F231" s="161">
        <v>0</v>
      </c>
      <c r="G231" s="161">
        <v>0</v>
      </c>
      <c r="H231" s="161">
        <v>0</v>
      </c>
      <c r="I231" s="161">
        <v>0</v>
      </c>
      <c r="J231" s="161">
        <v>1549392.05</v>
      </c>
      <c r="K231" s="161">
        <v>0</v>
      </c>
      <c r="L231" s="161">
        <v>0</v>
      </c>
      <c r="M231" s="162">
        <v>37618757.389999993</v>
      </c>
      <c r="N231" s="161">
        <v>0</v>
      </c>
      <c r="O231" s="157">
        <v>37618757.389999993</v>
      </c>
      <c r="P231" s="163"/>
      <c r="Q231" s="185"/>
      <c r="R231" s="186"/>
    </row>
    <row r="232" spans="1:18" ht="12">
      <c r="A232" s="130" t="s">
        <v>619</v>
      </c>
      <c r="B232" s="168" t="s">
        <v>608</v>
      </c>
      <c r="C232" s="176" t="s">
        <v>609</v>
      </c>
      <c r="D232" s="161">
        <v>7645321.0900000017</v>
      </c>
      <c r="E232" s="161">
        <v>1760427.22</v>
      </c>
      <c r="F232" s="161">
        <v>291975.25</v>
      </c>
      <c r="G232" s="161">
        <v>0</v>
      </c>
      <c r="H232" s="161">
        <v>0</v>
      </c>
      <c r="I232" s="161">
        <v>0</v>
      </c>
      <c r="J232" s="161">
        <v>0</v>
      </c>
      <c r="K232" s="161">
        <v>0</v>
      </c>
      <c r="L232" s="161">
        <v>0</v>
      </c>
      <c r="M232" s="162">
        <v>9697723.5600000024</v>
      </c>
      <c r="N232" s="161">
        <v>0</v>
      </c>
      <c r="O232" s="157">
        <v>9697723.5600000024</v>
      </c>
      <c r="P232" s="163"/>
      <c r="Q232" s="185"/>
      <c r="R232" s="186"/>
    </row>
    <row r="233" spans="1:18" ht="12">
      <c r="A233" s="130" t="s">
        <v>622</v>
      </c>
      <c r="B233" s="168" t="s">
        <v>611</v>
      </c>
      <c r="C233" s="176" t="s">
        <v>612</v>
      </c>
      <c r="D233" s="161">
        <v>1542226.68</v>
      </c>
      <c r="E233" s="161">
        <v>0</v>
      </c>
      <c r="F233" s="161">
        <v>0</v>
      </c>
      <c r="G233" s="161">
        <v>0</v>
      </c>
      <c r="H233" s="161">
        <v>0</v>
      </c>
      <c r="I233" s="161">
        <v>0</v>
      </c>
      <c r="J233" s="161">
        <v>0</v>
      </c>
      <c r="K233" s="161">
        <v>0</v>
      </c>
      <c r="L233" s="161">
        <v>0</v>
      </c>
      <c r="M233" s="162">
        <v>1542226.68</v>
      </c>
      <c r="N233" s="161">
        <v>0</v>
      </c>
      <c r="O233" s="157">
        <v>1542226.68</v>
      </c>
      <c r="P233" s="163"/>
      <c r="Q233" s="185"/>
      <c r="R233" s="186"/>
    </row>
    <row r="234" spans="1:18" ht="12">
      <c r="A234" s="130" t="s">
        <v>625</v>
      </c>
      <c r="B234" s="168" t="s">
        <v>614</v>
      </c>
      <c r="C234" s="176" t="s">
        <v>615</v>
      </c>
      <c r="D234" s="161">
        <v>3603708.03</v>
      </c>
      <c r="E234" s="161">
        <v>151111.5</v>
      </c>
      <c r="F234" s="161">
        <v>25755</v>
      </c>
      <c r="G234" s="161">
        <v>0</v>
      </c>
      <c r="H234" s="161">
        <v>0</v>
      </c>
      <c r="I234" s="161">
        <v>0</v>
      </c>
      <c r="J234" s="161">
        <v>0</v>
      </c>
      <c r="K234" s="161">
        <v>0</v>
      </c>
      <c r="L234" s="161">
        <v>0</v>
      </c>
      <c r="M234" s="162">
        <v>3780574.53</v>
      </c>
      <c r="N234" s="161">
        <v>0</v>
      </c>
      <c r="O234" s="157">
        <v>3780574.53</v>
      </c>
      <c r="P234" s="163"/>
      <c r="Q234" s="185"/>
      <c r="R234" s="186"/>
    </row>
    <row r="235" spans="1:18" ht="12">
      <c r="A235" s="130" t="s">
        <v>628</v>
      </c>
      <c r="B235" s="168" t="s">
        <v>617</v>
      </c>
      <c r="C235" s="176" t="s">
        <v>618</v>
      </c>
      <c r="D235" s="161">
        <v>232862.34000000003</v>
      </c>
      <c r="E235" s="161">
        <v>0</v>
      </c>
      <c r="F235" s="161">
        <v>0</v>
      </c>
      <c r="G235" s="161">
        <v>0</v>
      </c>
      <c r="H235" s="161">
        <v>0</v>
      </c>
      <c r="I235" s="161">
        <v>0</v>
      </c>
      <c r="J235" s="161">
        <v>0</v>
      </c>
      <c r="K235" s="161">
        <v>0</v>
      </c>
      <c r="L235" s="161">
        <v>0</v>
      </c>
      <c r="M235" s="162">
        <v>232862.34000000003</v>
      </c>
      <c r="N235" s="161">
        <v>0</v>
      </c>
      <c r="O235" s="157">
        <v>232862.34000000003</v>
      </c>
      <c r="P235" s="163"/>
      <c r="Q235" s="185"/>
      <c r="R235" s="186"/>
    </row>
    <row r="236" spans="1:18" ht="12">
      <c r="A236" s="130" t="s">
        <v>631</v>
      </c>
      <c r="B236" s="168" t="s">
        <v>620</v>
      </c>
      <c r="C236" s="176" t="s">
        <v>621</v>
      </c>
      <c r="D236" s="161">
        <v>-5.74</v>
      </c>
      <c r="E236" s="161">
        <v>0</v>
      </c>
      <c r="F236" s="161">
        <v>0</v>
      </c>
      <c r="G236" s="161">
        <v>0</v>
      </c>
      <c r="H236" s="161">
        <v>0</v>
      </c>
      <c r="I236" s="161">
        <v>0</v>
      </c>
      <c r="J236" s="161">
        <v>0</v>
      </c>
      <c r="K236" s="161">
        <v>0</v>
      </c>
      <c r="L236" s="161">
        <v>0</v>
      </c>
      <c r="M236" s="162">
        <v>-5.74</v>
      </c>
      <c r="N236" s="161">
        <v>0</v>
      </c>
      <c r="O236" s="157">
        <v>-5.74</v>
      </c>
      <c r="P236" s="163"/>
      <c r="Q236" s="185"/>
      <c r="R236" s="186"/>
    </row>
    <row r="237" spans="1:18" ht="12">
      <c r="A237" s="130" t="s">
        <v>634</v>
      </c>
      <c r="B237" s="168" t="s">
        <v>623</v>
      </c>
      <c r="C237" s="176" t="s">
        <v>624</v>
      </c>
      <c r="D237" s="161">
        <v>1408058.6400000001</v>
      </c>
      <c r="E237" s="161">
        <v>52136.51</v>
      </c>
      <c r="F237" s="161">
        <v>139677</v>
      </c>
      <c r="G237" s="161">
        <v>0</v>
      </c>
      <c r="H237" s="161">
        <v>0</v>
      </c>
      <c r="I237" s="161">
        <v>0</v>
      </c>
      <c r="J237" s="161">
        <v>0</v>
      </c>
      <c r="K237" s="161">
        <v>0</v>
      </c>
      <c r="L237" s="161">
        <v>0</v>
      </c>
      <c r="M237" s="162">
        <v>1599872.1500000001</v>
      </c>
      <c r="N237" s="161">
        <v>0</v>
      </c>
      <c r="O237" s="157">
        <v>1599872.1500000001</v>
      </c>
      <c r="P237" s="163"/>
      <c r="Q237" s="185"/>
      <c r="R237" s="186"/>
    </row>
    <row r="238" spans="1:18" ht="12">
      <c r="B238" s="168" t="s">
        <v>626</v>
      </c>
      <c r="C238" s="176" t="s">
        <v>627</v>
      </c>
      <c r="D238" s="161">
        <v>5469872.5999999996</v>
      </c>
      <c r="E238" s="161">
        <v>0</v>
      </c>
      <c r="F238" s="161">
        <v>2387988</v>
      </c>
      <c r="G238" s="161">
        <v>0</v>
      </c>
      <c r="H238" s="161">
        <v>0</v>
      </c>
      <c r="I238" s="161">
        <v>0</v>
      </c>
      <c r="J238" s="161">
        <v>0</v>
      </c>
      <c r="K238" s="161">
        <v>0</v>
      </c>
      <c r="L238" s="161">
        <v>0</v>
      </c>
      <c r="M238" s="162">
        <v>7857860.5999999996</v>
      </c>
      <c r="N238" s="161">
        <v>0</v>
      </c>
      <c r="O238" s="157">
        <v>7857860.5999999996</v>
      </c>
      <c r="P238" s="163"/>
      <c r="Q238" s="185"/>
      <c r="R238" s="186"/>
    </row>
    <row r="239" spans="1:18" ht="12">
      <c r="B239" s="168" t="s">
        <v>629</v>
      </c>
      <c r="C239" s="176" t="s">
        <v>630</v>
      </c>
      <c r="D239" s="161">
        <v>1512305</v>
      </c>
      <c r="E239" s="161">
        <v>0</v>
      </c>
      <c r="F239" s="161">
        <v>0</v>
      </c>
      <c r="G239" s="161">
        <v>0</v>
      </c>
      <c r="H239" s="161">
        <v>0</v>
      </c>
      <c r="I239" s="161">
        <v>0</v>
      </c>
      <c r="J239" s="161">
        <v>0</v>
      </c>
      <c r="K239" s="161">
        <v>0</v>
      </c>
      <c r="L239" s="161">
        <v>0</v>
      </c>
      <c r="M239" s="162">
        <v>1512305</v>
      </c>
      <c r="N239" s="161">
        <v>0</v>
      </c>
      <c r="O239" s="157">
        <v>1512305</v>
      </c>
      <c r="P239" s="163"/>
      <c r="Q239" s="185"/>
      <c r="R239" s="186"/>
    </row>
    <row r="240" spans="1:18" ht="12">
      <c r="B240" s="168" t="s">
        <v>632</v>
      </c>
      <c r="C240" s="176" t="s">
        <v>633</v>
      </c>
      <c r="D240" s="161">
        <v>2982576.6799999997</v>
      </c>
      <c r="E240" s="161">
        <v>11000</v>
      </c>
      <c r="F240" s="161">
        <v>6250</v>
      </c>
      <c r="G240" s="161">
        <v>0</v>
      </c>
      <c r="H240" s="161">
        <v>0</v>
      </c>
      <c r="I240" s="161">
        <v>0</v>
      </c>
      <c r="J240" s="161">
        <v>0</v>
      </c>
      <c r="K240" s="161">
        <v>0</v>
      </c>
      <c r="L240" s="161">
        <v>0</v>
      </c>
      <c r="M240" s="162">
        <v>2999826.6799999997</v>
      </c>
      <c r="N240" s="161">
        <v>0</v>
      </c>
      <c r="O240" s="157">
        <v>2999826.6799999997</v>
      </c>
      <c r="P240" s="163"/>
      <c r="Q240" s="185"/>
      <c r="R240" s="186"/>
    </row>
    <row r="241" spans="1:253" ht="12">
      <c r="B241" s="168" t="s">
        <v>635</v>
      </c>
      <c r="C241" s="176" t="s">
        <v>636</v>
      </c>
      <c r="D241" s="161">
        <v>-352.56</v>
      </c>
      <c r="E241" s="161">
        <v>0</v>
      </c>
      <c r="F241" s="161">
        <v>0</v>
      </c>
      <c r="G241" s="161">
        <v>0</v>
      </c>
      <c r="H241" s="161">
        <v>-957992.08</v>
      </c>
      <c r="I241" s="161">
        <v>0</v>
      </c>
      <c r="J241" s="161">
        <v>0</v>
      </c>
      <c r="K241" s="161">
        <v>0</v>
      </c>
      <c r="L241" s="161">
        <v>0</v>
      </c>
      <c r="M241" s="162">
        <v>-958344.64</v>
      </c>
      <c r="N241" s="161">
        <v>0</v>
      </c>
      <c r="O241" s="157">
        <v>-958344.64</v>
      </c>
      <c r="P241" s="163"/>
      <c r="Q241" s="185"/>
      <c r="R241" s="186"/>
    </row>
    <row r="242" spans="1:253" ht="12">
      <c r="B242" s="212"/>
      <c r="C242" s="176"/>
      <c r="D242" s="196"/>
      <c r="E242" s="196"/>
      <c r="F242" s="196"/>
      <c r="G242" s="196"/>
      <c r="H242" s="196"/>
      <c r="I242" s="196"/>
      <c r="J242" s="196"/>
      <c r="K242" s="196"/>
      <c r="L242" s="196"/>
      <c r="M242" s="196"/>
      <c r="N242" s="196"/>
      <c r="O242" s="196"/>
      <c r="P242" s="163"/>
      <c r="Q242" s="185"/>
      <c r="R242" s="186"/>
    </row>
    <row r="243" spans="1:253" ht="12">
      <c r="B243" s="215" t="s">
        <v>637</v>
      </c>
      <c r="C243" s="176"/>
      <c r="D243" s="198">
        <v>174471217.95999998</v>
      </c>
      <c r="E243" s="198">
        <v>61618053.710000001</v>
      </c>
      <c r="F243" s="198">
        <v>3182263.26</v>
      </c>
      <c r="G243" s="198">
        <v>0</v>
      </c>
      <c r="H243" s="198">
        <v>37020297.190000005</v>
      </c>
      <c r="I243" s="198">
        <v>0</v>
      </c>
      <c r="J243" s="198">
        <v>99995349.360000014</v>
      </c>
      <c r="K243" s="198">
        <v>0</v>
      </c>
      <c r="L243" s="198">
        <v>0</v>
      </c>
      <c r="M243" s="198">
        <v>376287181.48000002</v>
      </c>
      <c r="N243" s="198">
        <v>0</v>
      </c>
      <c r="O243" s="198">
        <v>376287181.48000002</v>
      </c>
      <c r="P243" s="163"/>
      <c r="Q243" s="185"/>
      <c r="R243" s="186"/>
    </row>
    <row r="244" spans="1:253" ht="12">
      <c r="B244" s="215"/>
      <c r="C244" s="176"/>
      <c r="D244" s="216"/>
      <c r="E244" s="216"/>
      <c r="F244" s="216"/>
      <c r="G244" s="216"/>
      <c r="H244" s="216"/>
      <c r="I244" s="216"/>
      <c r="J244" s="216"/>
      <c r="K244" s="216"/>
      <c r="L244" s="216"/>
      <c r="M244" s="216"/>
      <c r="N244" s="216"/>
      <c r="O244" s="216"/>
      <c r="P244" s="163"/>
      <c r="Q244" s="185"/>
      <c r="R244" s="186"/>
    </row>
    <row r="245" spans="1:253" ht="12">
      <c r="A245" s="130" t="s">
        <v>640</v>
      </c>
      <c r="B245" s="215" t="s">
        <v>638</v>
      </c>
      <c r="C245" s="176"/>
      <c r="D245" s="217">
        <v>936437811.03000021</v>
      </c>
      <c r="E245" s="217">
        <v>61649578.560000002</v>
      </c>
      <c r="F245" s="217">
        <v>3182263.26</v>
      </c>
      <c r="G245" s="217">
        <v>0</v>
      </c>
      <c r="H245" s="217">
        <v>37020297.190000005</v>
      </c>
      <c r="I245" s="217">
        <v>0</v>
      </c>
      <c r="J245" s="217">
        <v>99995349.360000014</v>
      </c>
      <c r="K245" s="217">
        <v>0</v>
      </c>
      <c r="L245" s="217">
        <v>0</v>
      </c>
      <c r="M245" s="217">
        <v>1138285299.4000001</v>
      </c>
      <c r="N245" s="217">
        <v>-432623382.76999986</v>
      </c>
      <c r="O245" s="217">
        <v>705661916.63000023</v>
      </c>
      <c r="P245" s="163"/>
      <c r="Q245" s="185"/>
      <c r="R245" s="186"/>
      <c r="W245" s="218"/>
      <c r="X245" s="218"/>
      <c r="Y245" s="218"/>
      <c r="Z245" s="218"/>
      <c r="AA245" s="218"/>
      <c r="AB245" s="218"/>
      <c r="AC245" s="218"/>
      <c r="AD245" s="218"/>
      <c r="AE245" s="218"/>
      <c r="AF245" s="218"/>
      <c r="AG245" s="218"/>
      <c r="AH245" s="218"/>
      <c r="AI245" s="218"/>
      <c r="AJ245" s="218"/>
      <c r="AK245" s="218"/>
      <c r="AL245" s="218"/>
      <c r="AM245" s="218"/>
      <c r="AN245" s="218"/>
      <c r="AO245" s="218"/>
      <c r="AP245" s="218"/>
      <c r="AQ245" s="218"/>
      <c r="AR245" s="218"/>
      <c r="AS245" s="218"/>
      <c r="AT245" s="218"/>
      <c r="AU245" s="218"/>
      <c r="AV245" s="218"/>
      <c r="AW245" s="218"/>
      <c r="AX245" s="218"/>
      <c r="AY245" s="218"/>
      <c r="AZ245" s="218"/>
      <c r="BA245" s="218"/>
      <c r="BB245" s="218"/>
      <c r="BC245" s="218"/>
      <c r="BD245" s="218"/>
      <c r="BE245" s="218"/>
      <c r="BF245" s="218"/>
      <c r="BG245" s="218"/>
      <c r="BH245" s="218"/>
      <c r="BI245" s="218"/>
      <c r="BJ245" s="218"/>
      <c r="BK245" s="218"/>
      <c r="BL245" s="218"/>
      <c r="BM245" s="218"/>
      <c r="BN245" s="218"/>
      <c r="BO245" s="218"/>
      <c r="BP245" s="218"/>
      <c r="BQ245" s="218"/>
      <c r="BR245" s="218"/>
      <c r="BS245" s="218"/>
      <c r="BT245" s="218"/>
      <c r="BU245" s="218"/>
      <c r="BV245" s="218"/>
      <c r="BW245" s="218"/>
      <c r="BX245" s="218"/>
      <c r="BY245" s="218"/>
      <c r="BZ245" s="218"/>
      <c r="CA245" s="218"/>
      <c r="CB245" s="218"/>
      <c r="CC245" s="218"/>
      <c r="CD245" s="218"/>
      <c r="CE245" s="218"/>
      <c r="CF245" s="218"/>
      <c r="CG245" s="218"/>
      <c r="CH245" s="218"/>
      <c r="CI245" s="218"/>
      <c r="CJ245" s="218"/>
      <c r="CK245" s="218"/>
      <c r="CL245" s="218"/>
      <c r="CM245" s="218"/>
      <c r="CN245" s="218"/>
      <c r="CO245" s="218"/>
      <c r="CP245" s="218"/>
      <c r="CQ245" s="218"/>
      <c r="CR245" s="218"/>
      <c r="CS245" s="218"/>
      <c r="CT245" s="218"/>
      <c r="CU245" s="218"/>
      <c r="CV245" s="218"/>
      <c r="CW245" s="218"/>
      <c r="CX245" s="218"/>
      <c r="CY245" s="218"/>
      <c r="CZ245" s="218"/>
      <c r="DA245" s="218"/>
      <c r="DB245" s="218"/>
      <c r="DC245" s="218"/>
      <c r="DD245" s="218"/>
      <c r="DE245" s="218"/>
      <c r="DF245" s="218"/>
      <c r="DG245" s="218"/>
      <c r="DH245" s="218"/>
      <c r="DI245" s="218"/>
      <c r="DJ245" s="218"/>
      <c r="DK245" s="218"/>
      <c r="DL245" s="218"/>
      <c r="DM245" s="218"/>
      <c r="DN245" s="218"/>
      <c r="DO245" s="218"/>
      <c r="DP245" s="218"/>
      <c r="DQ245" s="218"/>
      <c r="DR245" s="218"/>
      <c r="DS245" s="218"/>
      <c r="DT245" s="218"/>
      <c r="DU245" s="218"/>
      <c r="DV245" s="218"/>
      <c r="DW245" s="218"/>
      <c r="DX245" s="218"/>
      <c r="DY245" s="218"/>
      <c r="DZ245" s="218"/>
      <c r="EA245" s="218"/>
      <c r="EB245" s="218"/>
      <c r="EC245" s="218"/>
      <c r="ED245" s="218"/>
      <c r="EE245" s="218"/>
      <c r="EF245" s="218"/>
      <c r="EG245" s="218"/>
      <c r="EH245" s="218"/>
      <c r="EI245" s="218"/>
      <c r="EJ245" s="218"/>
      <c r="EK245" s="218"/>
      <c r="EL245" s="218"/>
      <c r="EM245" s="218"/>
      <c r="EN245" s="218"/>
      <c r="EO245" s="218"/>
      <c r="EP245" s="218"/>
      <c r="EQ245" s="218"/>
      <c r="ER245" s="218"/>
      <c r="ES245" s="218"/>
      <c r="ET245" s="218"/>
      <c r="EU245" s="218"/>
      <c r="EV245" s="218"/>
      <c r="EW245" s="218"/>
      <c r="EX245" s="218"/>
      <c r="EY245" s="218"/>
      <c r="EZ245" s="218"/>
      <c r="FA245" s="218"/>
      <c r="FB245" s="218"/>
      <c r="FC245" s="218"/>
      <c r="FD245" s="218"/>
      <c r="FE245" s="218"/>
      <c r="FF245" s="218"/>
      <c r="FG245" s="218"/>
      <c r="FH245" s="218"/>
      <c r="FI245" s="218"/>
      <c r="FJ245" s="218"/>
      <c r="FK245" s="218"/>
      <c r="FL245" s="218"/>
      <c r="FM245" s="218"/>
      <c r="FN245" s="218"/>
      <c r="FO245" s="218"/>
      <c r="FP245" s="218"/>
      <c r="FQ245" s="218"/>
      <c r="FR245" s="218"/>
      <c r="FS245" s="218"/>
      <c r="FT245" s="218"/>
      <c r="FU245" s="218"/>
      <c r="FV245" s="218"/>
      <c r="FW245" s="218"/>
      <c r="FX245" s="218"/>
      <c r="FY245" s="218"/>
      <c r="FZ245" s="218"/>
      <c r="GA245" s="218"/>
      <c r="GB245" s="218"/>
      <c r="GC245" s="218"/>
      <c r="GD245" s="218"/>
      <c r="GE245" s="218"/>
      <c r="GF245" s="218"/>
      <c r="GG245" s="218"/>
      <c r="GH245" s="218"/>
      <c r="GI245" s="218"/>
      <c r="GJ245" s="218"/>
      <c r="GK245" s="218"/>
      <c r="GL245" s="218"/>
      <c r="GM245" s="218"/>
      <c r="GN245" s="218"/>
      <c r="GO245" s="218"/>
      <c r="GP245" s="218"/>
      <c r="GQ245" s="218"/>
      <c r="GR245" s="218"/>
      <c r="GS245" s="218"/>
      <c r="GT245" s="218"/>
      <c r="GU245" s="218"/>
      <c r="GV245" s="218"/>
      <c r="GW245" s="218"/>
      <c r="GX245" s="218"/>
      <c r="GY245" s="218"/>
      <c r="GZ245" s="218"/>
      <c r="HA245" s="218"/>
      <c r="HB245" s="218"/>
      <c r="HC245" s="218"/>
      <c r="HD245" s="218"/>
      <c r="HE245" s="218"/>
      <c r="HF245" s="218"/>
      <c r="HG245" s="218"/>
      <c r="HH245" s="218"/>
      <c r="HI245" s="218"/>
      <c r="HJ245" s="218"/>
      <c r="HK245" s="218"/>
      <c r="HL245" s="218"/>
      <c r="HM245" s="218"/>
      <c r="HN245" s="218"/>
      <c r="HO245" s="218"/>
      <c r="HP245" s="218"/>
      <c r="HQ245" s="218"/>
      <c r="HR245" s="218"/>
      <c r="HS245" s="218"/>
      <c r="HT245" s="218"/>
      <c r="HU245" s="218"/>
      <c r="HV245" s="218"/>
      <c r="HW245" s="218"/>
      <c r="HX245" s="218"/>
      <c r="HY245" s="218"/>
      <c r="HZ245" s="218"/>
      <c r="IA245" s="218"/>
      <c r="IB245" s="218"/>
      <c r="IC245" s="218"/>
      <c r="ID245" s="218"/>
      <c r="IE245" s="218"/>
      <c r="IF245" s="218"/>
      <c r="IG245" s="218"/>
      <c r="IH245" s="218"/>
      <c r="II245" s="218"/>
      <c r="IJ245" s="218"/>
      <c r="IK245" s="218"/>
      <c r="IL245" s="218"/>
      <c r="IM245" s="218"/>
      <c r="IN245" s="218"/>
      <c r="IO245" s="218"/>
      <c r="IP245" s="218"/>
      <c r="IQ245" s="218"/>
      <c r="IR245" s="218"/>
      <c r="IS245" s="218"/>
    </row>
    <row r="246" spans="1:253" ht="12">
      <c r="A246" s="130" t="s">
        <v>643</v>
      </c>
      <c r="B246" s="212"/>
      <c r="C246" s="176"/>
      <c r="D246" s="202"/>
      <c r="E246" s="202"/>
      <c r="F246" s="202"/>
      <c r="G246" s="202"/>
      <c r="H246" s="202"/>
      <c r="I246" s="202"/>
      <c r="J246" s="202"/>
      <c r="K246" s="202"/>
      <c r="L246" s="202"/>
      <c r="M246" s="202"/>
      <c r="N246" s="202"/>
      <c r="O246" s="157"/>
      <c r="P246" s="163"/>
      <c r="Q246" s="185"/>
      <c r="R246" s="186"/>
      <c r="W246" s="218"/>
      <c r="X246" s="218"/>
      <c r="Y246" s="218"/>
      <c r="Z246" s="218"/>
      <c r="AA246" s="218"/>
      <c r="AB246" s="218"/>
      <c r="AC246" s="218"/>
      <c r="AD246" s="218"/>
      <c r="AE246" s="218"/>
      <c r="AF246" s="218"/>
      <c r="AG246" s="218"/>
      <c r="AH246" s="218"/>
      <c r="AI246" s="218"/>
      <c r="AJ246" s="218"/>
      <c r="AK246" s="218"/>
      <c r="AL246" s="218"/>
      <c r="AM246" s="218"/>
      <c r="AN246" s="218"/>
      <c r="AO246" s="218"/>
      <c r="AP246" s="218"/>
      <c r="AQ246" s="218"/>
      <c r="AR246" s="218"/>
      <c r="AS246" s="218"/>
      <c r="AT246" s="218"/>
      <c r="AU246" s="218"/>
      <c r="AV246" s="218"/>
      <c r="AW246" s="218"/>
      <c r="AX246" s="218"/>
      <c r="AY246" s="218"/>
      <c r="AZ246" s="218"/>
      <c r="BA246" s="218"/>
      <c r="BB246" s="218"/>
      <c r="BC246" s="218"/>
      <c r="BD246" s="218"/>
      <c r="BE246" s="218"/>
      <c r="BF246" s="218"/>
      <c r="BG246" s="218"/>
      <c r="BH246" s="218"/>
      <c r="BI246" s="218"/>
      <c r="BJ246" s="218"/>
      <c r="BK246" s="218"/>
      <c r="BL246" s="218"/>
      <c r="BM246" s="218"/>
      <c r="BN246" s="218"/>
      <c r="BO246" s="218"/>
      <c r="BP246" s="218"/>
      <c r="BQ246" s="218"/>
      <c r="BR246" s="218"/>
      <c r="BS246" s="218"/>
      <c r="BT246" s="218"/>
      <c r="BU246" s="218"/>
      <c r="BV246" s="218"/>
      <c r="BW246" s="218"/>
      <c r="BX246" s="218"/>
      <c r="BY246" s="218"/>
      <c r="BZ246" s="218"/>
      <c r="CA246" s="218"/>
      <c r="CB246" s="218"/>
      <c r="CC246" s="218"/>
      <c r="CD246" s="218"/>
      <c r="CE246" s="218"/>
      <c r="CF246" s="218"/>
      <c r="CG246" s="218"/>
      <c r="CH246" s="218"/>
      <c r="CI246" s="218"/>
      <c r="CJ246" s="218"/>
      <c r="CK246" s="218"/>
      <c r="CL246" s="218"/>
      <c r="CM246" s="218"/>
      <c r="CN246" s="218"/>
      <c r="CO246" s="218"/>
      <c r="CP246" s="218"/>
      <c r="CQ246" s="218"/>
      <c r="CR246" s="218"/>
      <c r="CS246" s="218"/>
      <c r="CT246" s="218"/>
      <c r="CU246" s="218"/>
      <c r="CV246" s="218"/>
      <c r="CW246" s="218"/>
      <c r="CX246" s="218"/>
      <c r="CY246" s="218"/>
      <c r="CZ246" s="218"/>
      <c r="DA246" s="218"/>
      <c r="DB246" s="218"/>
      <c r="DC246" s="218"/>
      <c r="DD246" s="218"/>
      <c r="DE246" s="218"/>
      <c r="DF246" s="218"/>
      <c r="DG246" s="218"/>
      <c r="DH246" s="218"/>
      <c r="DI246" s="218"/>
      <c r="DJ246" s="218"/>
      <c r="DK246" s="218"/>
      <c r="DL246" s="218"/>
      <c r="DM246" s="218"/>
      <c r="DN246" s="218"/>
      <c r="DO246" s="218"/>
      <c r="DP246" s="218"/>
      <c r="DQ246" s="218"/>
      <c r="DR246" s="218"/>
      <c r="DS246" s="218"/>
      <c r="DT246" s="218"/>
      <c r="DU246" s="218"/>
      <c r="DV246" s="218"/>
      <c r="DW246" s="218"/>
      <c r="DX246" s="218"/>
      <c r="DY246" s="218"/>
      <c r="DZ246" s="218"/>
      <c r="EA246" s="218"/>
      <c r="EB246" s="218"/>
      <c r="EC246" s="218"/>
      <c r="ED246" s="218"/>
      <c r="EE246" s="218"/>
      <c r="EF246" s="218"/>
      <c r="EG246" s="218"/>
      <c r="EH246" s="218"/>
      <c r="EI246" s="218"/>
      <c r="EJ246" s="218"/>
      <c r="EK246" s="218"/>
      <c r="EL246" s="218"/>
      <c r="EM246" s="218"/>
      <c r="EN246" s="218"/>
      <c r="EO246" s="218"/>
      <c r="EP246" s="218"/>
      <c r="EQ246" s="218"/>
      <c r="ER246" s="218"/>
      <c r="ES246" s="218"/>
      <c r="ET246" s="218"/>
      <c r="EU246" s="218"/>
      <c r="EV246" s="218"/>
      <c r="EW246" s="218"/>
      <c r="EX246" s="218"/>
      <c r="EY246" s="218"/>
      <c r="EZ246" s="218"/>
      <c r="FA246" s="218"/>
      <c r="FB246" s="218"/>
      <c r="FC246" s="218"/>
      <c r="FD246" s="218"/>
      <c r="FE246" s="218"/>
      <c r="FF246" s="218"/>
      <c r="FG246" s="218"/>
      <c r="FH246" s="218"/>
      <c r="FI246" s="218"/>
      <c r="FJ246" s="218"/>
      <c r="FK246" s="218"/>
      <c r="FL246" s="218"/>
      <c r="FM246" s="218"/>
      <c r="FN246" s="218"/>
      <c r="FO246" s="218"/>
      <c r="FP246" s="218"/>
      <c r="FQ246" s="218"/>
      <c r="FR246" s="218"/>
      <c r="FS246" s="218"/>
      <c r="FT246" s="218"/>
      <c r="FU246" s="218"/>
      <c r="FV246" s="218"/>
      <c r="FW246" s="218"/>
      <c r="FX246" s="218"/>
      <c r="FY246" s="218"/>
      <c r="FZ246" s="218"/>
      <c r="GA246" s="218"/>
      <c r="GB246" s="218"/>
      <c r="GC246" s="218"/>
      <c r="GD246" s="218"/>
      <c r="GE246" s="218"/>
      <c r="GF246" s="218"/>
      <c r="GG246" s="218"/>
      <c r="GH246" s="218"/>
      <c r="GI246" s="218"/>
      <c r="GJ246" s="218"/>
      <c r="GK246" s="218"/>
      <c r="GL246" s="218"/>
      <c r="GM246" s="218"/>
      <c r="GN246" s="218"/>
      <c r="GO246" s="218"/>
      <c r="GP246" s="218"/>
      <c r="GQ246" s="218"/>
      <c r="GR246" s="218"/>
      <c r="GS246" s="218"/>
      <c r="GT246" s="218"/>
      <c r="GU246" s="218"/>
      <c r="GV246" s="218"/>
      <c r="GW246" s="218"/>
      <c r="GX246" s="218"/>
      <c r="GY246" s="218"/>
      <c r="GZ246" s="218"/>
      <c r="HA246" s="218"/>
      <c r="HB246" s="218"/>
      <c r="HC246" s="218"/>
      <c r="HD246" s="218"/>
      <c r="HE246" s="218"/>
      <c r="HF246" s="218"/>
      <c r="HG246" s="218"/>
      <c r="HH246" s="218"/>
      <c r="HI246" s="218"/>
      <c r="HJ246" s="218"/>
      <c r="HK246" s="218"/>
      <c r="HL246" s="218"/>
      <c r="HM246" s="218"/>
      <c r="HN246" s="218"/>
      <c r="HO246" s="218"/>
      <c r="HP246" s="218"/>
      <c r="HQ246" s="218"/>
      <c r="HR246" s="218"/>
      <c r="HS246" s="218"/>
      <c r="HT246" s="218"/>
      <c r="HU246" s="218"/>
      <c r="HV246" s="218"/>
      <c r="HW246" s="218"/>
      <c r="HX246" s="218"/>
      <c r="HY246" s="218"/>
      <c r="HZ246" s="218"/>
      <c r="IA246" s="218"/>
      <c r="IB246" s="218"/>
      <c r="IC246" s="218"/>
      <c r="ID246" s="218"/>
      <c r="IE246" s="218"/>
      <c r="IF246" s="218"/>
      <c r="IG246" s="218"/>
      <c r="IH246" s="218"/>
      <c r="II246" s="218"/>
      <c r="IJ246" s="218"/>
      <c r="IK246" s="218"/>
      <c r="IL246" s="218"/>
      <c r="IM246" s="218"/>
      <c r="IN246" s="218"/>
      <c r="IO246" s="218"/>
      <c r="IP246" s="218"/>
      <c r="IQ246" s="218"/>
      <c r="IR246" s="218"/>
      <c r="IS246" s="218"/>
    </row>
    <row r="247" spans="1:253" ht="12">
      <c r="A247" s="130" t="s">
        <v>646</v>
      </c>
      <c r="B247" s="219" t="s">
        <v>639</v>
      </c>
      <c r="C247" s="201"/>
      <c r="D247" s="202"/>
      <c r="E247" s="202"/>
      <c r="F247" s="202"/>
      <c r="G247" s="202"/>
      <c r="H247" s="202"/>
      <c r="I247" s="202"/>
      <c r="J247" s="202"/>
      <c r="K247" s="202"/>
      <c r="L247" s="202"/>
      <c r="M247" s="202"/>
      <c r="N247" s="202"/>
      <c r="O247" s="157"/>
      <c r="P247" s="163"/>
      <c r="Q247" s="185"/>
      <c r="R247" s="186"/>
      <c r="W247" s="218"/>
      <c r="X247" s="218"/>
      <c r="Y247" s="218"/>
      <c r="Z247" s="218"/>
      <c r="AA247" s="218"/>
      <c r="AB247" s="218"/>
      <c r="AC247" s="218"/>
      <c r="AD247" s="218"/>
      <c r="AE247" s="218"/>
      <c r="AF247" s="218"/>
      <c r="AG247" s="218"/>
      <c r="AH247" s="218"/>
      <c r="AI247" s="218"/>
      <c r="AJ247" s="218"/>
      <c r="AK247" s="218"/>
      <c r="AL247" s="218"/>
      <c r="AM247" s="218"/>
      <c r="AN247" s="218"/>
      <c r="AO247" s="218"/>
      <c r="AP247" s="218"/>
      <c r="AQ247" s="218"/>
      <c r="AR247" s="218"/>
      <c r="AS247" s="218"/>
      <c r="AT247" s="218"/>
      <c r="AU247" s="218"/>
      <c r="AV247" s="218"/>
      <c r="AW247" s="218"/>
      <c r="AX247" s="218"/>
      <c r="AY247" s="218"/>
      <c r="AZ247" s="218"/>
      <c r="BA247" s="218"/>
      <c r="BB247" s="218"/>
      <c r="BC247" s="218"/>
      <c r="BD247" s="218"/>
      <c r="BE247" s="218"/>
      <c r="BF247" s="218"/>
      <c r="BG247" s="218"/>
      <c r="BH247" s="218"/>
      <c r="BI247" s="218"/>
      <c r="BJ247" s="218"/>
      <c r="BK247" s="218"/>
      <c r="BL247" s="218"/>
      <c r="BM247" s="218"/>
      <c r="BN247" s="218"/>
      <c r="BO247" s="218"/>
      <c r="BP247" s="218"/>
      <c r="BQ247" s="218"/>
      <c r="BR247" s="218"/>
      <c r="BS247" s="218"/>
      <c r="BT247" s="218"/>
      <c r="BU247" s="218"/>
      <c r="BV247" s="218"/>
      <c r="BW247" s="218"/>
      <c r="BX247" s="218"/>
      <c r="BY247" s="218"/>
      <c r="BZ247" s="218"/>
      <c r="CA247" s="218"/>
      <c r="CB247" s="218"/>
      <c r="CC247" s="218"/>
      <c r="CD247" s="218"/>
      <c r="CE247" s="218"/>
      <c r="CF247" s="218"/>
      <c r="CG247" s="218"/>
      <c r="CH247" s="218"/>
      <c r="CI247" s="218"/>
      <c r="CJ247" s="218"/>
      <c r="CK247" s="218"/>
      <c r="CL247" s="218"/>
      <c r="CM247" s="218"/>
      <c r="CN247" s="218"/>
      <c r="CO247" s="218"/>
      <c r="CP247" s="218"/>
      <c r="CQ247" s="218"/>
      <c r="CR247" s="218"/>
      <c r="CS247" s="218"/>
      <c r="CT247" s="218"/>
      <c r="CU247" s="218"/>
      <c r="CV247" s="218"/>
      <c r="CW247" s="218"/>
      <c r="CX247" s="218"/>
      <c r="CY247" s="218"/>
      <c r="CZ247" s="218"/>
      <c r="DA247" s="218"/>
      <c r="DB247" s="218"/>
      <c r="DC247" s="218"/>
      <c r="DD247" s="218"/>
      <c r="DE247" s="218"/>
      <c r="DF247" s="218"/>
      <c r="DG247" s="218"/>
      <c r="DH247" s="218"/>
      <c r="DI247" s="218"/>
      <c r="DJ247" s="218"/>
      <c r="DK247" s="218"/>
      <c r="DL247" s="218"/>
      <c r="DM247" s="218"/>
      <c r="DN247" s="218"/>
      <c r="DO247" s="218"/>
      <c r="DP247" s="218"/>
      <c r="DQ247" s="218"/>
      <c r="DR247" s="218"/>
      <c r="DS247" s="218"/>
      <c r="DT247" s="218"/>
      <c r="DU247" s="218"/>
      <c r="DV247" s="218"/>
      <c r="DW247" s="218"/>
      <c r="DX247" s="218"/>
      <c r="DY247" s="218"/>
      <c r="DZ247" s="218"/>
      <c r="EA247" s="218"/>
      <c r="EB247" s="218"/>
      <c r="EC247" s="218"/>
      <c r="ED247" s="218"/>
      <c r="EE247" s="218"/>
      <c r="EF247" s="218"/>
      <c r="EG247" s="218"/>
      <c r="EH247" s="218"/>
      <c r="EI247" s="218"/>
      <c r="EJ247" s="218"/>
      <c r="EK247" s="218"/>
      <c r="EL247" s="218"/>
      <c r="EM247" s="218"/>
      <c r="EN247" s="218"/>
      <c r="EO247" s="218"/>
      <c r="EP247" s="218"/>
      <c r="EQ247" s="218"/>
      <c r="ER247" s="218"/>
      <c r="ES247" s="218"/>
      <c r="ET247" s="218"/>
      <c r="EU247" s="218"/>
      <c r="EV247" s="218"/>
      <c r="EW247" s="218"/>
      <c r="EX247" s="218"/>
      <c r="EY247" s="218"/>
      <c r="EZ247" s="218"/>
      <c r="FA247" s="218"/>
      <c r="FB247" s="218"/>
      <c r="FC247" s="218"/>
      <c r="FD247" s="218"/>
      <c r="FE247" s="218"/>
      <c r="FF247" s="218"/>
      <c r="FG247" s="218"/>
      <c r="FH247" s="218"/>
      <c r="FI247" s="218"/>
      <c r="FJ247" s="218"/>
      <c r="FK247" s="218"/>
      <c r="FL247" s="218"/>
      <c r="FM247" s="218"/>
      <c r="FN247" s="218"/>
      <c r="FO247" s="218"/>
      <c r="FP247" s="218"/>
      <c r="FQ247" s="218"/>
      <c r="FR247" s="218"/>
      <c r="FS247" s="218"/>
      <c r="FT247" s="218"/>
      <c r="FU247" s="218"/>
      <c r="FV247" s="218"/>
      <c r="FW247" s="218"/>
      <c r="FX247" s="218"/>
      <c r="FY247" s="218"/>
      <c r="FZ247" s="218"/>
      <c r="GA247" s="218"/>
      <c r="GB247" s="218"/>
      <c r="GC247" s="218"/>
      <c r="GD247" s="218"/>
      <c r="GE247" s="218"/>
      <c r="GF247" s="218"/>
      <c r="GG247" s="218"/>
      <c r="GH247" s="218"/>
      <c r="GI247" s="218"/>
      <c r="GJ247" s="218"/>
      <c r="GK247" s="218"/>
      <c r="GL247" s="218"/>
      <c r="GM247" s="218"/>
      <c r="GN247" s="218"/>
      <c r="GO247" s="218"/>
      <c r="GP247" s="218"/>
      <c r="GQ247" s="218"/>
      <c r="GR247" s="218"/>
      <c r="GS247" s="218"/>
      <c r="GT247" s="218"/>
      <c r="GU247" s="218"/>
      <c r="GV247" s="218"/>
      <c r="GW247" s="218"/>
      <c r="GX247" s="218"/>
      <c r="GY247" s="218"/>
      <c r="GZ247" s="218"/>
      <c r="HA247" s="218"/>
      <c r="HB247" s="218"/>
      <c r="HC247" s="218"/>
      <c r="HD247" s="218"/>
      <c r="HE247" s="218"/>
      <c r="HF247" s="218"/>
      <c r="HG247" s="218"/>
      <c r="HH247" s="218"/>
      <c r="HI247" s="218"/>
      <c r="HJ247" s="218"/>
      <c r="HK247" s="218"/>
      <c r="HL247" s="218"/>
      <c r="HM247" s="218"/>
      <c r="HN247" s="218"/>
      <c r="HO247" s="218"/>
      <c r="HP247" s="218"/>
      <c r="HQ247" s="218"/>
      <c r="HR247" s="218"/>
      <c r="HS247" s="218"/>
      <c r="HT247" s="218"/>
      <c r="HU247" s="218"/>
      <c r="HV247" s="218"/>
      <c r="HW247" s="218"/>
      <c r="HX247" s="218"/>
      <c r="HY247" s="218"/>
      <c r="HZ247" s="218"/>
      <c r="IA247" s="218"/>
      <c r="IB247" s="218"/>
      <c r="IC247" s="218"/>
      <c r="ID247" s="218"/>
      <c r="IE247" s="218"/>
      <c r="IF247" s="218"/>
      <c r="IG247" s="218"/>
      <c r="IH247" s="218"/>
      <c r="II247" s="218"/>
      <c r="IJ247" s="218"/>
      <c r="IK247" s="218"/>
      <c r="IL247" s="218"/>
      <c r="IM247" s="218"/>
      <c r="IN247" s="218"/>
      <c r="IO247" s="218"/>
      <c r="IP247" s="218"/>
      <c r="IQ247" s="218"/>
      <c r="IR247" s="218"/>
      <c r="IS247" s="218"/>
    </row>
    <row r="248" spans="1:253" ht="12">
      <c r="A248" s="130" t="s">
        <v>649</v>
      </c>
      <c r="B248" s="220"/>
      <c r="C248" s="160"/>
      <c r="D248" s="202"/>
      <c r="E248" s="202"/>
      <c r="F248" s="202"/>
      <c r="G248" s="202"/>
      <c r="H248" s="202"/>
      <c r="I248" s="202"/>
      <c r="J248" s="202"/>
      <c r="K248" s="202"/>
      <c r="L248" s="202"/>
      <c r="M248" s="202"/>
      <c r="N248" s="202"/>
      <c r="O248" s="157"/>
      <c r="P248" s="163"/>
      <c r="Q248" s="185"/>
      <c r="R248" s="186"/>
    </row>
    <row r="249" spans="1:253" ht="12">
      <c r="A249" s="130" t="s">
        <v>652</v>
      </c>
      <c r="B249" s="168" t="s">
        <v>641</v>
      </c>
      <c r="C249" s="172" t="s">
        <v>642</v>
      </c>
      <c r="D249" s="161">
        <v>0</v>
      </c>
      <c r="E249" s="161">
        <v>219471.26</v>
      </c>
      <c r="F249" s="161">
        <v>38457.22</v>
      </c>
      <c r="G249" s="161">
        <v>0</v>
      </c>
      <c r="H249" s="161">
        <v>0</v>
      </c>
      <c r="I249" s="161">
        <v>0</v>
      </c>
      <c r="J249" s="161">
        <v>0</v>
      </c>
      <c r="K249" s="161">
        <v>0</v>
      </c>
      <c r="L249" s="161">
        <v>0</v>
      </c>
      <c r="M249" s="162">
        <v>257928.48</v>
      </c>
      <c r="N249" s="161">
        <v>0</v>
      </c>
      <c r="O249" s="157">
        <v>257928.48</v>
      </c>
      <c r="P249" s="163"/>
      <c r="Q249" s="185"/>
      <c r="R249" s="186"/>
    </row>
    <row r="250" spans="1:253" ht="12">
      <c r="A250" s="130" t="s">
        <v>655</v>
      </c>
      <c r="B250" s="168" t="s">
        <v>644</v>
      </c>
      <c r="C250" s="172" t="s">
        <v>645</v>
      </c>
      <c r="D250" s="161">
        <v>0</v>
      </c>
      <c r="E250" s="161">
        <v>115972.27</v>
      </c>
      <c r="F250" s="161">
        <v>0</v>
      </c>
      <c r="G250" s="161">
        <v>0</v>
      </c>
      <c r="H250" s="161">
        <v>0</v>
      </c>
      <c r="I250" s="161">
        <v>0</v>
      </c>
      <c r="J250" s="161">
        <v>0</v>
      </c>
      <c r="K250" s="161">
        <v>0</v>
      </c>
      <c r="L250" s="161">
        <v>0</v>
      </c>
      <c r="M250" s="162">
        <v>115972.27</v>
      </c>
      <c r="N250" s="161">
        <v>0</v>
      </c>
      <c r="O250" s="157">
        <v>115972.27</v>
      </c>
      <c r="P250" s="163"/>
      <c r="Q250" s="185"/>
      <c r="R250" s="186"/>
    </row>
    <row r="251" spans="1:253" ht="12">
      <c r="A251" s="130" t="s">
        <v>658</v>
      </c>
      <c r="B251" s="168" t="s">
        <v>647</v>
      </c>
      <c r="C251" s="172" t="s">
        <v>648</v>
      </c>
      <c r="D251" s="161">
        <v>0</v>
      </c>
      <c r="E251" s="161">
        <v>0</v>
      </c>
      <c r="F251" s="161">
        <v>0</v>
      </c>
      <c r="G251" s="161">
        <v>0</v>
      </c>
      <c r="H251" s="161">
        <v>0</v>
      </c>
      <c r="I251" s="161">
        <v>0</v>
      </c>
      <c r="J251" s="161">
        <v>27446.49</v>
      </c>
      <c r="K251" s="161">
        <v>0</v>
      </c>
      <c r="L251" s="161">
        <v>0</v>
      </c>
      <c r="M251" s="162">
        <v>27446.49</v>
      </c>
      <c r="N251" s="161">
        <v>0</v>
      </c>
      <c r="O251" s="157">
        <v>27446.49</v>
      </c>
      <c r="P251" s="163"/>
      <c r="Q251" s="185"/>
      <c r="R251" s="186"/>
    </row>
    <row r="252" spans="1:253" ht="12">
      <c r="A252" s="130" t="s">
        <v>661</v>
      </c>
      <c r="B252" s="168" t="s">
        <v>650</v>
      </c>
      <c r="C252" s="172" t="s">
        <v>651</v>
      </c>
      <c r="D252" s="161">
        <v>13367472.029999999</v>
      </c>
      <c r="E252" s="161">
        <v>16274672.729999999</v>
      </c>
      <c r="F252" s="161">
        <v>0</v>
      </c>
      <c r="G252" s="161">
        <v>0</v>
      </c>
      <c r="H252" s="161">
        <v>0</v>
      </c>
      <c r="I252" s="161">
        <v>0</v>
      </c>
      <c r="J252" s="161">
        <v>15625</v>
      </c>
      <c r="K252" s="161">
        <v>0</v>
      </c>
      <c r="L252" s="161">
        <v>0</v>
      </c>
      <c r="M252" s="162">
        <v>29657769.759999998</v>
      </c>
      <c r="N252" s="161">
        <v>0</v>
      </c>
      <c r="O252" s="157">
        <v>29657769.759999998</v>
      </c>
      <c r="P252" s="163"/>
      <c r="Q252" s="185"/>
      <c r="R252" s="186"/>
    </row>
    <row r="253" spans="1:253" ht="12">
      <c r="A253" s="130" t="s">
        <v>664</v>
      </c>
      <c r="B253" s="168" t="s">
        <v>653</v>
      </c>
      <c r="C253" s="172" t="s">
        <v>654</v>
      </c>
      <c r="D253" s="161">
        <v>28476260.32</v>
      </c>
      <c r="E253" s="161">
        <v>6240525.0499999989</v>
      </c>
      <c r="F253" s="161">
        <v>0</v>
      </c>
      <c r="G253" s="161">
        <v>0</v>
      </c>
      <c r="H253" s="161">
        <v>22325</v>
      </c>
      <c r="I253" s="161">
        <v>0</v>
      </c>
      <c r="J253" s="161">
        <v>25000</v>
      </c>
      <c r="K253" s="161">
        <v>0</v>
      </c>
      <c r="L253" s="161">
        <v>0</v>
      </c>
      <c r="M253" s="162">
        <v>34764110.369999997</v>
      </c>
      <c r="N253" s="161">
        <v>0</v>
      </c>
      <c r="O253" s="157">
        <v>34764110.369999997</v>
      </c>
      <c r="P253" s="163"/>
      <c r="Q253" s="185"/>
      <c r="R253" s="186"/>
    </row>
    <row r="254" spans="1:253" ht="12">
      <c r="A254" s="130" t="s">
        <v>667</v>
      </c>
      <c r="B254" s="168" t="s">
        <v>656</v>
      </c>
      <c r="C254" s="172" t="s">
        <v>657</v>
      </c>
      <c r="D254" s="161">
        <v>0</v>
      </c>
      <c r="E254" s="161">
        <v>2810607</v>
      </c>
      <c r="F254" s="161">
        <v>0</v>
      </c>
      <c r="G254" s="161">
        <v>0</v>
      </c>
      <c r="H254" s="161">
        <v>0</v>
      </c>
      <c r="I254" s="161">
        <v>0</v>
      </c>
      <c r="J254" s="161">
        <v>3061.05</v>
      </c>
      <c r="K254" s="161">
        <v>0</v>
      </c>
      <c r="L254" s="161">
        <v>0</v>
      </c>
      <c r="M254" s="162">
        <v>2813668.05</v>
      </c>
      <c r="N254" s="161">
        <v>0</v>
      </c>
      <c r="O254" s="157">
        <v>2813668.05</v>
      </c>
      <c r="P254" s="163"/>
      <c r="Q254" s="185"/>
      <c r="R254" s="186"/>
      <c r="S254" s="218"/>
      <c r="T254" s="218"/>
      <c r="U254" s="218"/>
      <c r="V254" s="218"/>
    </row>
    <row r="255" spans="1:253" ht="12">
      <c r="A255" s="130" t="s">
        <v>670</v>
      </c>
      <c r="B255" s="168" t="s">
        <v>659</v>
      </c>
      <c r="C255" s="172" t="s">
        <v>660</v>
      </c>
      <c r="D255" s="161">
        <v>0</v>
      </c>
      <c r="E255" s="161">
        <v>0</v>
      </c>
      <c r="F255" s="161">
        <v>0</v>
      </c>
      <c r="G255" s="161">
        <v>0</v>
      </c>
      <c r="H255" s="161">
        <v>0</v>
      </c>
      <c r="I255" s="161">
        <v>0</v>
      </c>
      <c r="J255" s="161">
        <v>0</v>
      </c>
      <c r="K255" s="161">
        <v>0</v>
      </c>
      <c r="L255" s="161">
        <v>0</v>
      </c>
      <c r="M255" s="162">
        <v>0</v>
      </c>
      <c r="N255" s="161">
        <v>0</v>
      </c>
      <c r="O255" s="157">
        <v>0</v>
      </c>
      <c r="P255" s="163"/>
      <c r="Q255" s="185"/>
      <c r="R255" s="186"/>
      <c r="S255" s="218"/>
      <c r="T255" s="218"/>
      <c r="U255" s="218"/>
      <c r="V255" s="218"/>
    </row>
    <row r="256" spans="1:253" ht="12">
      <c r="A256" s="130" t="s">
        <v>673</v>
      </c>
      <c r="B256" s="168" t="s">
        <v>662</v>
      </c>
      <c r="C256" s="172" t="s">
        <v>663</v>
      </c>
      <c r="D256" s="161">
        <v>0</v>
      </c>
      <c r="E256" s="161">
        <v>0</v>
      </c>
      <c r="F256" s="161">
        <v>0</v>
      </c>
      <c r="G256" s="161">
        <v>0</v>
      </c>
      <c r="H256" s="161">
        <v>0</v>
      </c>
      <c r="I256" s="161">
        <v>0</v>
      </c>
      <c r="J256" s="161">
        <v>0</v>
      </c>
      <c r="K256" s="161">
        <v>0</v>
      </c>
      <c r="L256" s="161">
        <v>0</v>
      </c>
      <c r="M256" s="162">
        <v>0</v>
      </c>
      <c r="N256" s="161">
        <v>0</v>
      </c>
      <c r="O256" s="157">
        <v>0</v>
      </c>
      <c r="P256" s="163"/>
      <c r="Q256" s="185"/>
      <c r="R256" s="186"/>
      <c r="S256" s="218"/>
      <c r="T256" s="218"/>
      <c r="U256" s="218"/>
      <c r="V256" s="218"/>
    </row>
    <row r="257" spans="1:253" ht="12">
      <c r="B257" s="168" t="s">
        <v>665</v>
      </c>
      <c r="C257" s="172" t="s">
        <v>666</v>
      </c>
      <c r="D257" s="161">
        <v>566267.15</v>
      </c>
      <c r="E257" s="161">
        <v>398.36</v>
      </c>
      <c r="F257" s="161">
        <v>0</v>
      </c>
      <c r="G257" s="161">
        <v>0</v>
      </c>
      <c r="H257" s="161">
        <v>0</v>
      </c>
      <c r="I257" s="161">
        <v>0</v>
      </c>
      <c r="J257" s="161">
        <v>0</v>
      </c>
      <c r="K257" s="161">
        <v>0</v>
      </c>
      <c r="L257" s="161">
        <v>0</v>
      </c>
      <c r="M257" s="162">
        <v>566665.51</v>
      </c>
      <c r="N257" s="161">
        <v>-566665.51</v>
      </c>
      <c r="O257" s="157">
        <v>0</v>
      </c>
      <c r="P257" s="163"/>
      <c r="Q257" s="185"/>
      <c r="R257" s="186"/>
    </row>
    <row r="258" spans="1:253" ht="12">
      <c r="B258" s="168" t="s">
        <v>668</v>
      </c>
      <c r="C258" s="172" t="s">
        <v>669</v>
      </c>
      <c r="D258" s="161">
        <v>0</v>
      </c>
      <c r="E258" s="161">
        <v>0</v>
      </c>
      <c r="F258" s="161">
        <v>0</v>
      </c>
      <c r="G258" s="161">
        <v>0</v>
      </c>
      <c r="H258" s="161">
        <v>0</v>
      </c>
      <c r="I258" s="161">
        <v>0</v>
      </c>
      <c r="J258" s="161">
        <v>0</v>
      </c>
      <c r="K258" s="161">
        <v>0</v>
      </c>
      <c r="L258" s="161">
        <v>0</v>
      </c>
      <c r="M258" s="162">
        <v>0</v>
      </c>
      <c r="N258" s="161">
        <v>0</v>
      </c>
      <c r="O258" s="157">
        <v>0</v>
      </c>
      <c r="P258" s="163"/>
      <c r="Q258" s="185"/>
      <c r="R258" s="186"/>
    </row>
    <row r="259" spans="1:253" ht="12">
      <c r="B259" s="168" t="s">
        <v>671</v>
      </c>
      <c r="C259" s="172" t="s">
        <v>672</v>
      </c>
      <c r="D259" s="161">
        <v>0</v>
      </c>
      <c r="E259" s="161">
        <v>0</v>
      </c>
      <c r="F259" s="161">
        <v>0</v>
      </c>
      <c r="G259" s="161">
        <v>0</v>
      </c>
      <c r="H259" s="161">
        <v>0</v>
      </c>
      <c r="I259" s="161">
        <v>0</v>
      </c>
      <c r="J259" s="161">
        <v>0</v>
      </c>
      <c r="K259" s="161">
        <v>0</v>
      </c>
      <c r="L259" s="161">
        <v>0</v>
      </c>
      <c r="M259" s="162">
        <v>0</v>
      </c>
      <c r="N259" s="161">
        <v>0</v>
      </c>
      <c r="O259" s="157">
        <v>0</v>
      </c>
      <c r="P259" s="163"/>
      <c r="Q259" s="185"/>
      <c r="R259" s="186"/>
    </row>
    <row r="260" spans="1:253" ht="12">
      <c r="B260" s="168" t="s">
        <v>674</v>
      </c>
      <c r="C260" s="172" t="s">
        <v>675</v>
      </c>
      <c r="D260" s="161">
        <v>0</v>
      </c>
      <c r="E260" s="161">
        <v>0</v>
      </c>
      <c r="F260" s="161">
        <v>0</v>
      </c>
      <c r="G260" s="161">
        <v>0</v>
      </c>
      <c r="H260" s="161">
        <v>0</v>
      </c>
      <c r="I260" s="161">
        <v>0</v>
      </c>
      <c r="J260" s="161">
        <v>0</v>
      </c>
      <c r="K260" s="161">
        <v>0</v>
      </c>
      <c r="L260" s="161">
        <v>0</v>
      </c>
      <c r="M260" s="162">
        <v>0</v>
      </c>
      <c r="N260" s="161">
        <v>0</v>
      </c>
      <c r="O260" s="157">
        <v>0</v>
      </c>
      <c r="P260" s="163"/>
      <c r="Q260" s="185"/>
      <c r="R260" s="186"/>
    </row>
    <row r="261" spans="1:253" ht="12">
      <c r="B261" s="212"/>
      <c r="C261" s="176"/>
      <c r="D261" s="196"/>
      <c r="E261" s="196"/>
      <c r="F261" s="196"/>
      <c r="G261" s="196"/>
      <c r="H261" s="196"/>
      <c r="I261" s="196"/>
      <c r="J261" s="196"/>
      <c r="K261" s="196"/>
      <c r="L261" s="196"/>
      <c r="M261" s="196"/>
      <c r="N261" s="196"/>
      <c r="O261" s="196"/>
      <c r="P261" s="163"/>
      <c r="Q261" s="185"/>
      <c r="R261" s="186"/>
    </row>
    <row r="262" spans="1:253" ht="12">
      <c r="A262" s="130" t="s">
        <v>678</v>
      </c>
      <c r="B262" s="197" t="s">
        <v>676</v>
      </c>
      <c r="C262" s="176"/>
      <c r="D262" s="198">
        <v>42409999.5</v>
      </c>
      <c r="E262" s="198">
        <v>25661646.669999994</v>
      </c>
      <c r="F262" s="198">
        <v>38457.22</v>
      </c>
      <c r="G262" s="198">
        <v>0</v>
      </c>
      <c r="H262" s="198">
        <v>22325</v>
      </c>
      <c r="I262" s="198">
        <v>0</v>
      </c>
      <c r="J262" s="198">
        <v>71132.540000000008</v>
      </c>
      <c r="K262" s="198">
        <v>0</v>
      </c>
      <c r="L262" s="198">
        <v>0</v>
      </c>
      <c r="M262" s="198">
        <v>68203560.929999992</v>
      </c>
      <c r="N262" s="198">
        <v>-566665.51</v>
      </c>
      <c r="O262" s="198">
        <v>67636895.419999987</v>
      </c>
      <c r="P262" s="163"/>
      <c r="Q262" s="185"/>
      <c r="R262" s="186"/>
    </row>
    <row r="263" spans="1:253" ht="12">
      <c r="A263" s="130" t="s">
        <v>681</v>
      </c>
      <c r="B263" s="212"/>
      <c r="C263" s="176"/>
      <c r="D263" s="199"/>
      <c r="E263" s="199"/>
      <c r="F263" s="199"/>
      <c r="G263" s="199"/>
      <c r="H263" s="199"/>
      <c r="I263" s="199"/>
      <c r="J263" s="199"/>
      <c r="K263" s="199"/>
      <c r="L263" s="199"/>
      <c r="M263" s="199"/>
      <c r="N263" s="199"/>
      <c r="O263" s="207"/>
      <c r="P263" s="163"/>
      <c r="Q263" s="185"/>
      <c r="R263" s="186"/>
    </row>
    <row r="264" spans="1:253" ht="12">
      <c r="A264" s="130" t="s">
        <v>684</v>
      </c>
      <c r="B264" s="219" t="s">
        <v>677</v>
      </c>
      <c r="C264" s="201"/>
      <c r="D264" s="202"/>
      <c r="E264" s="202"/>
      <c r="F264" s="202"/>
      <c r="G264" s="202"/>
      <c r="H264" s="202"/>
      <c r="I264" s="202"/>
      <c r="J264" s="202"/>
      <c r="K264" s="202"/>
      <c r="L264" s="202"/>
      <c r="M264" s="202"/>
      <c r="N264" s="202"/>
      <c r="O264" s="157"/>
      <c r="P264" s="163"/>
      <c r="Q264" s="185"/>
      <c r="R264" s="186"/>
    </row>
    <row r="265" spans="1:253" ht="12">
      <c r="A265" s="130" t="s">
        <v>687</v>
      </c>
      <c r="B265" s="220"/>
      <c r="C265" s="160"/>
      <c r="D265" s="202"/>
      <c r="E265" s="202"/>
      <c r="F265" s="202"/>
      <c r="G265" s="202"/>
      <c r="H265" s="202"/>
      <c r="I265" s="202"/>
      <c r="J265" s="202"/>
      <c r="K265" s="202"/>
      <c r="L265" s="202"/>
      <c r="M265" s="202"/>
      <c r="N265" s="202"/>
      <c r="O265" s="157"/>
      <c r="P265" s="163"/>
      <c r="Q265" s="185"/>
      <c r="R265" s="186"/>
    </row>
    <row r="266" spans="1:253" ht="12">
      <c r="A266" s="130" t="s">
        <v>690</v>
      </c>
      <c r="B266" s="168" t="s">
        <v>679</v>
      </c>
      <c r="C266" s="172" t="s">
        <v>680</v>
      </c>
      <c r="D266" s="161">
        <v>884779416</v>
      </c>
      <c r="E266" s="161">
        <v>0</v>
      </c>
      <c r="F266" s="161">
        <v>0</v>
      </c>
      <c r="G266" s="161">
        <v>0</v>
      </c>
      <c r="H266" s="161">
        <v>0</v>
      </c>
      <c r="I266" s="161">
        <v>0</v>
      </c>
      <c r="J266" s="161">
        <v>0</v>
      </c>
      <c r="K266" s="161">
        <v>0</v>
      </c>
      <c r="L266" s="161">
        <v>0</v>
      </c>
      <c r="M266" s="162">
        <v>884779416</v>
      </c>
      <c r="N266" s="161">
        <v>0</v>
      </c>
      <c r="O266" s="157">
        <v>884779416</v>
      </c>
      <c r="P266" s="163"/>
      <c r="Q266" s="185"/>
      <c r="R266" s="186"/>
    </row>
    <row r="267" spans="1:253" ht="12">
      <c r="A267" s="130" t="s">
        <v>693</v>
      </c>
      <c r="B267" s="168" t="s">
        <v>682</v>
      </c>
      <c r="C267" s="176" t="s">
        <v>683</v>
      </c>
      <c r="D267" s="161">
        <v>0</v>
      </c>
      <c r="E267" s="161">
        <v>0</v>
      </c>
      <c r="F267" s="161">
        <v>0</v>
      </c>
      <c r="G267" s="161">
        <v>0</v>
      </c>
      <c r="H267" s="161">
        <v>0</v>
      </c>
      <c r="I267" s="161">
        <v>0</v>
      </c>
      <c r="J267" s="161">
        <v>0</v>
      </c>
      <c r="K267" s="161">
        <v>0</v>
      </c>
      <c r="L267" s="161">
        <v>0</v>
      </c>
      <c r="M267" s="162">
        <v>0</v>
      </c>
      <c r="N267" s="161">
        <v>0</v>
      </c>
      <c r="O267" s="157">
        <v>0</v>
      </c>
      <c r="P267" s="163"/>
      <c r="Q267" s="185"/>
      <c r="R267" s="186"/>
    </row>
    <row r="268" spans="1:253" ht="12">
      <c r="A268" s="130" t="s">
        <v>696</v>
      </c>
      <c r="B268" s="168" t="s">
        <v>685</v>
      </c>
      <c r="C268" s="176" t="s">
        <v>686</v>
      </c>
      <c r="D268" s="161">
        <v>0</v>
      </c>
      <c r="E268" s="161">
        <v>47515</v>
      </c>
      <c r="F268" s="161">
        <v>0</v>
      </c>
      <c r="G268" s="161">
        <v>0</v>
      </c>
      <c r="H268" s="161">
        <v>0</v>
      </c>
      <c r="I268" s="161">
        <v>0</v>
      </c>
      <c r="J268" s="161">
        <v>0</v>
      </c>
      <c r="K268" s="161">
        <v>0</v>
      </c>
      <c r="L268" s="161">
        <v>0</v>
      </c>
      <c r="M268" s="162">
        <v>47515</v>
      </c>
      <c r="N268" s="161">
        <v>0</v>
      </c>
      <c r="O268" s="157">
        <v>47515</v>
      </c>
      <c r="P268" s="163"/>
      <c r="Q268" s="185"/>
      <c r="R268" s="186"/>
    </row>
    <row r="269" spans="1:253" ht="12">
      <c r="A269" s="130" t="s">
        <v>699</v>
      </c>
      <c r="B269" s="168" t="s">
        <v>688</v>
      </c>
      <c r="C269" s="176" t="s">
        <v>689</v>
      </c>
      <c r="D269" s="161">
        <v>62271512.240000002</v>
      </c>
      <c r="E269" s="161">
        <v>0</v>
      </c>
      <c r="F269" s="161">
        <v>0</v>
      </c>
      <c r="G269" s="161">
        <v>0</v>
      </c>
      <c r="H269" s="161">
        <v>0</v>
      </c>
      <c r="I269" s="161">
        <v>0</v>
      </c>
      <c r="J269" s="161">
        <v>0</v>
      </c>
      <c r="K269" s="161">
        <v>0</v>
      </c>
      <c r="L269" s="161">
        <v>0</v>
      </c>
      <c r="M269" s="162">
        <v>62271512.240000002</v>
      </c>
      <c r="N269" s="161">
        <v>0</v>
      </c>
      <c r="O269" s="157">
        <v>62271512.240000002</v>
      </c>
      <c r="P269" s="163"/>
      <c r="Q269" s="185"/>
      <c r="R269" s="186"/>
    </row>
    <row r="270" spans="1:253" ht="12">
      <c r="A270" s="130" t="s">
        <v>702</v>
      </c>
      <c r="B270" s="168" t="s">
        <v>691</v>
      </c>
      <c r="C270" s="176" t="s">
        <v>692</v>
      </c>
      <c r="D270" s="161">
        <v>0</v>
      </c>
      <c r="E270" s="161">
        <v>0</v>
      </c>
      <c r="F270" s="161">
        <v>0</v>
      </c>
      <c r="G270" s="161">
        <v>0</v>
      </c>
      <c r="H270" s="161">
        <v>0</v>
      </c>
      <c r="I270" s="161">
        <v>0</v>
      </c>
      <c r="J270" s="161">
        <v>0</v>
      </c>
      <c r="K270" s="161">
        <v>0</v>
      </c>
      <c r="L270" s="161">
        <v>0</v>
      </c>
      <c r="M270" s="162">
        <v>0</v>
      </c>
      <c r="N270" s="161">
        <v>0</v>
      </c>
      <c r="O270" s="157">
        <v>0</v>
      </c>
      <c r="P270" s="163"/>
      <c r="Q270" s="185"/>
      <c r="R270" s="186"/>
    </row>
    <row r="271" spans="1:253" s="123" customFormat="1" ht="12">
      <c r="A271" s="130" t="s">
        <v>705</v>
      </c>
      <c r="B271" s="168" t="s">
        <v>694</v>
      </c>
      <c r="C271" s="176" t="s">
        <v>695</v>
      </c>
      <c r="D271" s="161">
        <v>0</v>
      </c>
      <c r="E271" s="161">
        <v>0</v>
      </c>
      <c r="F271" s="161">
        <v>0</v>
      </c>
      <c r="G271" s="161">
        <v>0</v>
      </c>
      <c r="H271" s="161">
        <v>0</v>
      </c>
      <c r="I271" s="161">
        <v>0</v>
      </c>
      <c r="J271" s="161">
        <v>0</v>
      </c>
      <c r="K271" s="161">
        <v>0</v>
      </c>
      <c r="L271" s="161">
        <v>0</v>
      </c>
      <c r="M271" s="162">
        <v>0</v>
      </c>
      <c r="N271" s="161">
        <v>0</v>
      </c>
      <c r="O271" s="157">
        <v>0</v>
      </c>
      <c r="P271" s="163"/>
      <c r="Q271" s="185"/>
      <c r="R271" s="186"/>
      <c r="S271" s="129"/>
      <c r="T271" s="129"/>
      <c r="U271" s="129"/>
      <c r="V271" s="129"/>
      <c r="W271" s="187"/>
      <c r="X271" s="187"/>
      <c r="Y271" s="187"/>
      <c r="Z271" s="187"/>
      <c r="AA271" s="187"/>
      <c r="AB271" s="187"/>
      <c r="AC271" s="187"/>
      <c r="AD271" s="187"/>
      <c r="AE271" s="187"/>
      <c r="AF271" s="187"/>
      <c r="AG271" s="187"/>
      <c r="AH271" s="187"/>
      <c r="AI271" s="187"/>
      <c r="AJ271" s="187"/>
      <c r="AK271" s="187"/>
      <c r="AL271" s="187"/>
      <c r="AM271" s="187"/>
      <c r="AN271" s="187"/>
      <c r="AO271" s="187"/>
      <c r="AP271" s="187"/>
      <c r="AQ271" s="187"/>
      <c r="AR271" s="187"/>
      <c r="AS271" s="187"/>
      <c r="AT271" s="187"/>
      <c r="AU271" s="187"/>
      <c r="AV271" s="187"/>
      <c r="AW271" s="187"/>
      <c r="AX271" s="187"/>
      <c r="AY271" s="187"/>
      <c r="AZ271" s="187"/>
      <c r="BA271" s="187"/>
      <c r="BB271" s="187"/>
      <c r="BC271" s="187"/>
      <c r="BD271" s="187"/>
      <c r="BE271" s="187"/>
      <c r="BF271" s="187"/>
      <c r="BG271" s="187"/>
      <c r="BH271" s="187"/>
      <c r="BI271" s="187"/>
      <c r="BJ271" s="187"/>
      <c r="BK271" s="187"/>
      <c r="BL271" s="187"/>
      <c r="BM271" s="187"/>
      <c r="BN271" s="187"/>
      <c r="BO271" s="187"/>
      <c r="BP271" s="187"/>
      <c r="BQ271" s="187"/>
      <c r="BR271" s="187"/>
      <c r="BS271" s="187"/>
      <c r="BT271" s="187"/>
      <c r="BU271" s="187"/>
      <c r="BV271" s="187"/>
      <c r="BW271" s="187"/>
      <c r="BX271" s="187"/>
      <c r="BY271" s="187"/>
      <c r="BZ271" s="187"/>
      <c r="CA271" s="187"/>
      <c r="CB271" s="187"/>
      <c r="CC271" s="187"/>
      <c r="CD271" s="187"/>
      <c r="CE271" s="187"/>
      <c r="CF271" s="187"/>
      <c r="CG271" s="187"/>
      <c r="CH271" s="187"/>
      <c r="CI271" s="187"/>
      <c r="CJ271" s="187"/>
      <c r="CK271" s="187"/>
      <c r="CL271" s="187"/>
      <c r="CM271" s="187"/>
      <c r="CN271" s="187"/>
      <c r="CO271" s="187"/>
      <c r="CP271" s="187"/>
      <c r="CQ271" s="187"/>
      <c r="CR271" s="187"/>
      <c r="CS271" s="187"/>
      <c r="CT271" s="187"/>
      <c r="CU271" s="187"/>
      <c r="CV271" s="187"/>
      <c r="CW271" s="187"/>
      <c r="CX271" s="187"/>
      <c r="CY271" s="187"/>
      <c r="CZ271" s="187"/>
      <c r="DA271" s="187"/>
      <c r="DB271" s="187"/>
      <c r="DC271" s="187"/>
      <c r="DD271" s="187"/>
      <c r="DE271" s="187"/>
      <c r="DF271" s="187"/>
      <c r="DG271" s="187"/>
      <c r="DH271" s="187"/>
      <c r="DI271" s="187"/>
      <c r="DJ271" s="187"/>
      <c r="DK271" s="187"/>
      <c r="DL271" s="187"/>
      <c r="DM271" s="187"/>
      <c r="DN271" s="187"/>
      <c r="DO271" s="187"/>
      <c r="DP271" s="187"/>
      <c r="DQ271" s="187"/>
      <c r="DR271" s="187"/>
      <c r="DS271" s="187"/>
      <c r="DT271" s="187"/>
      <c r="DU271" s="187"/>
      <c r="DV271" s="187"/>
      <c r="DW271" s="187"/>
      <c r="DX271" s="187"/>
      <c r="DY271" s="187"/>
      <c r="DZ271" s="187"/>
      <c r="EA271" s="187"/>
      <c r="EB271" s="187"/>
      <c r="EC271" s="187"/>
      <c r="ED271" s="187"/>
      <c r="EE271" s="187"/>
      <c r="EF271" s="187"/>
      <c r="EG271" s="187"/>
      <c r="EH271" s="187"/>
      <c r="EI271" s="187"/>
      <c r="EJ271" s="187"/>
      <c r="EK271" s="187"/>
      <c r="EL271" s="187"/>
      <c r="EM271" s="187"/>
      <c r="EN271" s="187"/>
      <c r="EO271" s="187"/>
      <c r="EP271" s="187"/>
      <c r="EQ271" s="187"/>
      <c r="ER271" s="187"/>
      <c r="ES271" s="187"/>
      <c r="ET271" s="187"/>
      <c r="EU271" s="187"/>
      <c r="EV271" s="187"/>
      <c r="EW271" s="187"/>
      <c r="EX271" s="187"/>
      <c r="EY271" s="187"/>
      <c r="EZ271" s="187"/>
      <c r="FA271" s="187"/>
      <c r="FB271" s="187"/>
      <c r="FC271" s="187"/>
      <c r="FD271" s="187"/>
      <c r="FE271" s="187"/>
      <c r="FF271" s="187"/>
      <c r="FG271" s="187"/>
      <c r="FH271" s="187"/>
      <c r="FI271" s="187"/>
      <c r="FJ271" s="187"/>
      <c r="FK271" s="187"/>
      <c r="FL271" s="187"/>
      <c r="FM271" s="187"/>
      <c r="FN271" s="187"/>
      <c r="FO271" s="187"/>
      <c r="FP271" s="187"/>
      <c r="FQ271" s="187"/>
      <c r="FR271" s="187"/>
      <c r="FS271" s="187"/>
      <c r="FT271" s="187"/>
      <c r="FU271" s="187"/>
      <c r="FV271" s="187"/>
      <c r="FW271" s="187"/>
      <c r="FX271" s="187"/>
      <c r="FY271" s="187"/>
      <c r="FZ271" s="187"/>
      <c r="GA271" s="187"/>
      <c r="GB271" s="187"/>
      <c r="GC271" s="187"/>
      <c r="GD271" s="187"/>
      <c r="GE271" s="187"/>
      <c r="GF271" s="187"/>
      <c r="GG271" s="187"/>
      <c r="GH271" s="187"/>
      <c r="GI271" s="187"/>
      <c r="GJ271" s="187"/>
      <c r="GK271" s="187"/>
      <c r="GL271" s="187"/>
      <c r="GM271" s="187"/>
      <c r="GN271" s="187"/>
      <c r="GO271" s="187"/>
      <c r="GP271" s="187"/>
      <c r="GQ271" s="187"/>
      <c r="GR271" s="187"/>
      <c r="GS271" s="187"/>
      <c r="GT271" s="187"/>
      <c r="GU271" s="187"/>
      <c r="GV271" s="187"/>
      <c r="GW271" s="187"/>
      <c r="GX271" s="187"/>
      <c r="GY271" s="187"/>
      <c r="GZ271" s="187"/>
      <c r="HA271" s="187"/>
      <c r="HB271" s="187"/>
      <c r="HC271" s="187"/>
      <c r="HD271" s="187"/>
      <c r="HE271" s="187"/>
      <c r="HF271" s="187"/>
      <c r="HG271" s="187"/>
      <c r="HH271" s="187"/>
      <c r="HI271" s="187"/>
      <c r="HJ271" s="187"/>
      <c r="HK271" s="187"/>
      <c r="HL271" s="187"/>
      <c r="HM271" s="187"/>
      <c r="HN271" s="187"/>
      <c r="HO271" s="187"/>
      <c r="HP271" s="187"/>
      <c r="HQ271" s="187"/>
      <c r="HR271" s="187"/>
      <c r="HS271" s="187"/>
      <c r="HT271" s="187"/>
      <c r="HU271" s="187"/>
      <c r="HV271" s="187"/>
      <c r="HW271" s="187"/>
      <c r="HX271" s="187"/>
      <c r="HY271" s="187"/>
      <c r="HZ271" s="187"/>
      <c r="IA271" s="187"/>
      <c r="IB271" s="187"/>
      <c r="IC271" s="187"/>
      <c r="ID271" s="187"/>
      <c r="IE271" s="187"/>
      <c r="IF271" s="187"/>
      <c r="IG271" s="187"/>
      <c r="IH271" s="187"/>
      <c r="II271" s="187"/>
      <c r="IJ271" s="187"/>
      <c r="IK271" s="187"/>
      <c r="IL271" s="187"/>
      <c r="IM271" s="187"/>
      <c r="IN271" s="187"/>
      <c r="IO271" s="187"/>
      <c r="IP271" s="187"/>
      <c r="IQ271" s="187"/>
      <c r="IR271" s="187"/>
      <c r="IS271" s="187"/>
    </row>
    <row r="272" spans="1:253" ht="12">
      <c r="A272" s="130" t="s">
        <v>708</v>
      </c>
      <c r="B272" s="168" t="s">
        <v>697</v>
      </c>
      <c r="C272" s="176" t="s">
        <v>698</v>
      </c>
      <c r="D272" s="161">
        <v>0</v>
      </c>
      <c r="E272" s="161">
        <v>0</v>
      </c>
      <c r="F272" s="161">
        <v>0</v>
      </c>
      <c r="G272" s="161">
        <v>0</v>
      </c>
      <c r="H272" s="161">
        <v>0</v>
      </c>
      <c r="I272" s="161">
        <v>0</v>
      </c>
      <c r="J272" s="161">
        <v>0</v>
      </c>
      <c r="K272" s="161">
        <v>0</v>
      </c>
      <c r="L272" s="161">
        <v>0</v>
      </c>
      <c r="M272" s="162">
        <v>0</v>
      </c>
      <c r="N272" s="161">
        <v>0</v>
      </c>
      <c r="O272" s="157">
        <v>0</v>
      </c>
      <c r="P272" s="163"/>
      <c r="Q272" s="185"/>
      <c r="R272" s="186"/>
    </row>
    <row r="273" spans="1:18" ht="12">
      <c r="A273" s="130" t="s">
        <v>711</v>
      </c>
      <c r="B273" s="168" t="s">
        <v>700</v>
      </c>
      <c r="C273" s="176" t="s">
        <v>701</v>
      </c>
      <c r="D273" s="161">
        <v>183348.88</v>
      </c>
      <c r="E273" s="161">
        <v>0</v>
      </c>
      <c r="F273" s="161">
        <v>0</v>
      </c>
      <c r="G273" s="161">
        <v>0</v>
      </c>
      <c r="H273" s="161">
        <v>0</v>
      </c>
      <c r="I273" s="161">
        <v>0</v>
      </c>
      <c r="J273" s="161">
        <v>9723682.6199999992</v>
      </c>
      <c r="K273" s="161">
        <v>2883966.72</v>
      </c>
      <c r="L273" s="161">
        <v>0</v>
      </c>
      <c r="M273" s="162">
        <v>12790998.220000001</v>
      </c>
      <c r="N273" s="161">
        <v>0</v>
      </c>
      <c r="O273" s="157">
        <v>12790998.220000001</v>
      </c>
      <c r="P273" s="163"/>
      <c r="Q273" s="185"/>
      <c r="R273" s="186"/>
    </row>
    <row r="274" spans="1:18" ht="12">
      <c r="A274" s="130" t="s">
        <v>714</v>
      </c>
      <c r="B274" s="168" t="s">
        <v>703</v>
      </c>
      <c r="C274" s="176" t="s">
        <v>704</v>
      </c>
      <c r="D274" s="161">
        <v>0</v>
      </c>
      <c r="E274" s="161">
        <v>0</v>
      </c>
      <c r="F274" s="161">
        <v>0</v>
      </c>
      <c r="G274" s="161">
        <v>0</v>
      </c>
      <c r="H274" s="161">
        <v>0</v>
      </c>
      <c r="I274" s="161">
        <v>0</v>
      </c>
      <c r="J274" s="161">
        <v>75762380</v>
      </c>
      <c r="K274" s="161">
        <v>0</v>
      </c>
      <c r="L274" s="161">
        <v>0</v>
      </c>
      <c r="M274" s="162">
        <v>75762380</v>
      </c>
      <c r="N274" s="161">
        <v>0</v>
      </c>
      <c r="O274" s="157">
        <v>75762380</v>
      </c>
      <c r="P274" s="163"/>
      <c r="Q274" s="185"/>
      <c r="R274" s="186"/>
    </row>
    <row r="275" spans="1:18" ht="12">
      <c r="A275" s="130" t="s">
        <v>717</v>
      </c>
      <c r="B275" s="168" t="s">
        <v>706</v>
      </c>
      <c r="C275" s="221" t="s">
        <v>707</v>
      </c>
      <c r="D275" s="161">
        <v>54073</v>
      </c>
      <c r="E275" s="161">
        <v>1204275.8700000001</v>
      </c>
      <c r="F275" s="161">
        <v>0</v>
      </c>
      <c r="G275" s="161">
        <v>0</v>
      </c>
      <c r="H275" s="161">
        <v>11757069.499999998</v>
      </c>
      <c r="I275" s="161">
        <v>0</v>
      </c>
      <c r="J275" s="161">
        <v>1000000</v>
      </c>
      <c r="K275" s="161">
        <v>0</v>
      </c>
      <c r="L275" s="161">
        <v>0</v>
      </c>
      <c r="M275" s="162">
        <v>14015418.369999997</v>
      </c>
      <c r="N275" s="161">
        <v>0</v>
      </c>
      <c r="O275" s="157">
        <v>14015418.369999997</v>
      </c>
      <c r="P275" s="163"/>
      <c r="Q275" s="185"/>
      <c r="R275" s="186"/>
    </row>
    <row r="276" spans="1:18" ht="12">
      <c r="A276" s="130" t="s">
        <v>720</v>
      </c>
      <c r="B276" s="168" t="s">
        <v>709</v>
      </c>
      <c r="C276" s="176" t="s">
        <v>710</v>
      </c>
      <c r="D276" s="161">
        <v>7718741.2699999996</v>
      </c>
      <c r="E276" s="161">
        <v>0</v>
      </c>
      <c r="F276" s="161">
        <v>0</v>
      </c>
      <c r="G276" s="161">
        <v>0</v>
      </c>
      <c r="H276" s="161">
        <v>0</v>
      </c>
      <c r="I276" s="161">
        <v>0</v>
      </c>
      <c r="J276" s="161">
        <v>0</v>
      </c>
      <c r="K276" s="161">
        <v>0</v>
      </c>
      <c r="L276" s="161">
        <v>0</v>
      </c>
      <c r="M276" s="162">
        <v>7718741.2699999996</v>
      </c>
      <c r="N276" s="161">
        <v>0</v>
      </c>
      <c r="O276" s="157">
        <v>7718741.2699999996</v>
      </c>
      <c r="P276" s="163"/>
      <c r="Q276" s="185"/>
      <c r="R276" s="186"/>
    </row>
    <row r="277" spans="1:18" ht="12">
      <c r="A277" s="130" t="s">
        <v>723</v>
      </c>
      <c r="B277" s="168" t="s">
        <v>712</v>
      </c>
      <c r="C277" s="176" t="s">
        <v>713</v>
      </c>
      <c r="D277" s="161">
        <v>0</v>
      </c>
      <c r="E277" s="161">
        <v>0</v>
      </c>
      <c r="F277" s="161">
        <v>0</v>
      </c>
      <c r="G277" s="161">
        <v>0</v>
      </c>
      <c r="H277" s="161">
        <v>0</v>
      </c>
      <c r="I277" s="161">
        <v>0</v>
      </c>
      <c r="J277" s="161">
        <v>0</v>
      </c>
      <c r="K277" s="161">
        <v>0</v>
      </c>
      <c r="L277" s="161">
        <v>0</v>
      </c>
      <c r="M277" s="162">
        <v>0</v>
      </c>
      <c r="N277" s="161">
        <v>0</v>
      </c>
      <c r="O277" s="157">
        <v>0</v>
      </c>
      <c r="P277" s="163"/>
      <c r="Q277" s="185"/>
      <c r="R277" s="186"/>
    </row>
    <row r="278" spans="1:18" ht="12">
      <c r="A278" s="130" t="s">
        <v>726</v>
      </c>
      <c r="B278" s="168" t="s">
        <v>715</v>
      </c>
      <c r="C278" s="172" t="s">
        <v>716</v>
      </c>
      <c r="D278" s="161">
        <v>0</v>
      </c>
      <c r="E278" s="161">
        <v>0</v>
      </c>
      <c r="F278" s="161">
        <v>0</v>
      </c>
      <c r="G278" s="161">
        <v>0</v>
      </c>
      <c r="H278" s="161">
        <v>0</v>
      </c>
      <c r="I278" s="161">
        <v>0</v>
      </c>
      <c r="J278" s="161">
        <v>0</v>
      </c>
      <c r="K278" s="161">
        <v>0</v>
      </c>
      <c r="L278" s="161">
        <v>0</v>
      </c>
      <c r="M278" s="162">
        <v>0</v>
      </c>
      <c r="N278" s="161">
        <v>0</v>
      </c>
      <c r="O278" s="157">
        <v>0</v>
      </c>
      <c r="P278" s="163"/>
      <c r="Q278" s="185"/>
      <c r="R278" s="186"/>
    </row>
    <row r="279" spans="1:18" ht="12">
      <c r="A279" s="130" t="s">
        <v>729</v>
      </c>
      <c r="B279" s="168" t="s">
        <v>718</v>
      </c>
      <c r="C279" s="176" t="s">
        <v>719</v>
      </c>
      <c r="D279" s="161">
        <v>0</v>
      </c>
      <c r="E279" s="161">
        <v>0</v>
      </c>
      <c r="F279" s="161">
        <v>0</v>
      </c>
      <c r="G279" s="161">
        <v>0</v>
      </c>
      <c r="H279" s="161">
        <v>0</v>
      </c>
      <c r="I279" s="161">
        <v>0</v>
      </c>
      <c r="J279" s="161">
        <v>0</v>
      </c>
      <c r="K279" s="161">
        <v>0</v>
      </c>
      <c r="L279" s="161">
        <v>0</v>
      </c>
      <c r="M279" s="162">
        <v>0</v>
      </c>
      <c r="N279" s="161">
        <v>0</v>
      </c>
      <c r="O279" s="157">
        <v>0</v>
      </c>
      <c r="P279" s="163"/>
      <c r="Q279" s="185"/>
      <c r="R279" s="186"/>
    </row>
    <row r="280" spans="1:18" ht="12">
      <c r="B280" s="168" t="s">
        <v>721</v>
      </c>
      <c r="C280" s="176" t="s">
        <v>722</v>
      </c>
      <c r="D280" s="161">
        <v>272175155</v>
      </c>
      <c r="E280" s="161">
        <v>0</v>
      </c>
      <c r="F280" s="161">
        <v>0</v>
      </c>
      <c r="G280" s="161">
        <v>0</v>
      </c>
      <c r="H280" s="161">
        <v>0</v>
      </c>
      <c r="I280" s="161">
        <v>0</v>
      </c>
      <c r="J280" s="161">
        <v>0</v>
      </c>
      <c r="K280" s="161">
        <v>0</v>
      </c>
      <c r="L280" s="161">
        <v>0</v>
      </c>
      <c r="M280" s="162">
        <v>272175155</v>
      </c>
      <c r="N280" s="161">
        <v>0</v>
      </c>
      <c r="O280" s="157">
        <v>272175155</v>
      </c>
      <c r="P280" s="163"/>
      <c r="Q280" s="185"/>
      <c r="R280" s="186"/>
    </row>
    <row r="281" spans="1:18" ht="12">
      <c r="A281" s="130" t="s">
        <v>734</v>
      </c>
      <c r="B281" s="168" t="s">
        <v>724</v>
      </c>
      <c r="C281" s="172" t="s">
        <v>725</v>
      </c>
      <c r="D281" s="161">
        <v>0</v>
      </c>
      <c r="E281" s="161">
        <v>0</v>
      </c>
      <c r="F281" s="161">
        <v>0</v>
      </c>
      <c r="G281" s="161">
        <v>0</v>
      </c>
      <c r="H281" s="161">
        <v>0</v>
      </c>
      <c r="I281" s="161">
        <v>0</v>
      </c>
      <c r="J281" s="161">
        <v>0</v>
      </c>
      <c r="K281" s="161">
        <v>0</v>
      </c>
      <c r="L281" s="161">
        <v>0</v>
      </c>
      <c r="M281" s="162">
        <v>0</v>
      </c>
      <c r="N281" s="161">
        <v>0</v>
      </c>
      <c r="O281" s="157">
        <v>0</v>
      </c>
      <c r="P281" s="163"/>
      <c r="Q281" s="185"/>
      <c r="R281" s="186"/>
    </row>
    <row r="282" spans="1:18" ht="12">
      <c r="A282" s="130" t="s">
        <v>737</v>
      </c>
      <c r="B282" s="168" t="s">
        <v>727</v>
      </c>
      <c r="C282" s="176" t="s">
        <v>728</v>
      </c>
      <c r="D282" s="161">
        <v>0</v>
      </c>
      <c r="E282" s="161">
        <v>0</v>
      </c>
      <c r="F282" s="161">
        <v>0</v>
      </c>
      <c r="G282" s="161">
        <v>0</v>
      </c>
      <c r="H282" s="161">
        <v>0</v>
      </c>
      <c r="I282" s="161">
        <v>0</v>
      </c>
      <c r="J282" s="161">
        <v>0</v>
      </c>
      <c r="K282" s="161">
        <v>0</v>
      </c>
      <c r="L282" s="161">
        <v>0</v>
      </c>
      <c r="M282" s="162">
        <v>0</v>
      </c>
      <c r="N282" s="161">
        <v>0</v>
      </c>
      <c r="O282" s="157">
        <v>0</v>
      </c>
      <c r="P282" s="163"/>
      <c r="Q282" s="185"/>
      <c r="R282" s="186"/>
    </row>
    <row r="283" spans="1:18" ht="12">
      <c r="A283" s="130" t="s">
        <v>740</v>
      </c>
      <c r="B283" s="168" t="s">
        <v>730</v>
      </c>
      <c r="C283" s="176" t="s">
        <v>731</v>
      </c>
      <c r="D283" s="161">
        <v>0</v>
      </c>
      <c r="E283" s="161">
        <v>0</v>
      </c>
      <c r="F283" s="161">
        <v>0</v>
      </c>
      <c r="G283" s="161">
        <v>0</v>
      </c>
      <c r="H283" s="161">
        <v>0</v>
      </c>
      <c r="I283" s="161">
        <v>0</v>
      </c>
      <c r="J283" s="161">
        <v>0</v>
      </c>
      <c r="K283" s="161">
        <v>0</v>
      </c>
      <c r="L283" s="161">
        <v>0</v>
      </c>
      <c r="M283" s="162">
        <v>0</v>
      </c>
      <c r="N283" s="161">
        <v>0</v>
      </c>
      <c r="O283" s="157">
        <v>0</v>
      </c>
      <c r="P283" s="163"/>
      <c r="Q283" s="185"/>
      <c r="R283" s="186"/>
    </row>
    <row r="284" spans="1:18" ht="12">
      <c r="A284" s="130" t="s">
        <v>743</v>
      </c>
      <c r="B284" s="168" t="s">
        <v>732</v>
      </c>
      <c r="C284" s="176" t="s">
        <v>733</v>
      </c>
      <c r="D284" s="161">
        <v>0</v>
      </c>
      <c r="E284" s="161">
        <v>0</v>
      </c>
      <c r="F284" s="161">
        <v>0</v>
      </c>
      <c r="G284" s="161">
        <v>0</v>
      </c>
      <c r="H284" s="161">
        <v>0</v>
      </c>
      <c r="I284" s="161">
        <v>0</v>
      </c>
      <c r="J284" s="161">
        <v>0</v>
      </c>
      <c r="K284" s="161">
        <v>0</v>
      </c>
      <c r="L284" s="161">
        <v>0</v>
      </c>
      <c r="M284" s="162">
        <v>0</v>
      </c>
      <c r="N284" s="161">
        <v>0</v>
      </c>
      <c r="O284" s="157">
        <v>0</v>
      </c>
      <c r="P284" s="163"/>
      <c r="Q284" s="185"/>
      <c r="R284" s="186"/>
    </row>
    <row r="285" spans="1:18" ht="12">
      <c r="A285" s="130" t="s">
        <v>746</v>
      </c>
      <c r="B285" s="168" t="s">
        <v>735</v>
      </c>
      <c r="C285" s="176" t="s">
        <v>736</v>
      </c>
      <c r="D285" s="161">
        <v>0</v>
      </c>
      <c r="E285" s="161">
        <v>0</v>
      </c>
      <c r="F285" s="161">
        <v>0</v>
      </c>
      <c r="G285" s="161">
        <v>0</v>
      </c>
      <c r="H285" s="161">
        <v>0</v>
      </c>
      <c r="I285" s="161">
        <v>0</v>
      </c>
      <c r="J285" s="161">
        <v>0</v>
      </c>
      <c r="K285" s="161">
        <v>0</v>
      </c>
      <c r="L285" s="161">
        <v>0</v>
      </c>
      <c r="M285" s="162">
        <v>0</v>
      </c>
      <c r="N285" s="161">
        <v>0</v>
      </c>
      <c r="O285" s="157">
        <v>0</v>
      </c>
      <c r="P285" s="163"/>
      <c r="Q285" s="185"/>
      <c r="R285" s="186"/>
    </row>
    <row r="286" spans="1:18" ht="12">
      <c r="A286" s="130" t="s">
        <v>749</v>
      </c>
      <c r="B286" s="168" t="s">
        <v>738</v>
      </c>
      <c r="C286" s="172" t="s">
        <v>739</v>
      </c>
      <c r="D286" s="161">
        <v>3056515.28</v>
      </c>
      <c r="E286" s="161">
        <v>17830569.539999999</v>
      </c>
      <c r="F286" s="161">
        <v>722733.2</v>
      </c>
      <c r="G286" s="161">
        <v>0</v>
      </c>
      <c r="H286" s="161">
        <v>2593391.0299999998</v>
      </c>
      <c r="I286" s="161">
        <v>0</v>
      </c>
      <c r="J286" s="161">
        <v>0</v>
      </c>
      <c r="K286" s="161">
        <v>0</v>
      </c>
      <c r="L286" s="161">
        <v>0</v>
      </c>
      <c r="M286" s="162">
        <v>24203209.050000001</v>
      </c>
      <c r="N286" s="161">
        <v>0</v>
      </c>
      <c r="O286" s="157">
        <v>24203209.050000001</v>
      </c>
      <c r="P286" s="163"/>
      <c r="Q286" s="185"/>
      <c r="R286" s="186"/>
    </row>
    <row r="287" spans="1:18" ht="12">
      <c r="A287" s="130" t="s">
        <v>752</v>
      </c>
      <c r="B287" s="168" t="s">
        <v>741</v>
      </c>
      <c r="C287" s="172" t="s">
        <v>742</v>
      </c>
      <c r="D287" s="161">
        <v>40250.629999999997</v>
      </c>
      <c r="E287" s="161">
        <v>9263703.2700000014</v>
      </c>
      <c r="F287" s="161">
        <v>47359.91</v>
      </c>
      <c r="G287" s="161">
        <v>0</v>
      </c>
      <c r="H287" s="161">
        <v>17399449.939999998</v>
      </c>
      <c r="I287" s="161">
        <v>0</v>
      </c>
      <c r="J287" s="161">
        <v>0</v>
      </c>
      <c r="K287" s="161">
        <v>0</v>
      </c>
      <c r="L287" s="161">
        <v>0</v>
      </c>
      <c r="M287" s="162">
        <v>26750763.75</v>
      </c>
      <c r="N287" s="161">
        <v>0</v>
      </c>
      <c r="O287" s="157">
        <v>26750763.75</v>
      </c>
      <c r="P287" s="163"/>
      <c r="Q287" s="185"/>
      <c r="R287" s="186"/>
    </row>
    <row r="288" spans="1:18" ht="12">
      <c r="A288" s="130" t="s">
        <v>755</v>
      </c>
      <c r="B288" s="168" t="s">
        <v>744</v>
      </c>
      <c r="C288" s="172" t="s">
        <v>745</v>
      </c>
      <c r="D288" s="161">
        <v>0</v>
      </c>
      <c r="E288" s="161">
        <v>660934</v>
      </c>
      <c r="F288" s="161">
        <v>0</v>
      </c>
      <c r="G288" s="161">
        <v>0</v>
      </c>
      <c r="H288" s="161">
        <v>0</v>
      </c>
      <c r="I288" s="161">
        <v>0</v>
      </c>
      <c r="J288" s="161">
        <v>1148088.97</v>
      </c>
      <c r="K288" s="161">
        <v>0</v>
      </c>
      <c r="L288" s="161">
        <v>0</v>
      </c>
      <c r="M288" s="162">
        <v>1809022.97</v>
      </c>
      <c r="N288" s="161">
        <v>0</v>
      </c>
      <c r="O288" s="157">
        <v>1809022.97</v>
      </c>
      <c r="P288" s="163"/>
      <c r="Q288" s="185"/>
      <c r="R288" s="186"/>
    </row>
    <row r="289" spans="1:18" ht="12">
      <c r="A289" s="130" t="s">
        <v>758</v>
      </c>
      <c r="B289" s="168" t="s">
        <v>747</v>
      </c>
      <c r="C289" s="172" t="s">
        <v>748</v>
      </c>
      <c r="D289" s="161">
        <v>0</v>
      </c>
      <c r="E289" s="161">
        <v>95861.440000000002</v>
      </c>
      <c r="F289" s="161">
        <v>0</v>
      </c>
      <c r="G289" s="161">
        <v>0</v>
      </c>
      <c r="H289" s="161">
        <v>106569492.03999998</v>
      </c>
      <c r="I289" s="161">
        <v>0</v>
      </c>
      <c r="J289" s="161">
        <v>0</v>
      </c>
      <c r="K289" s="161">
        <v>0</v>
      </c>
      <c r="L289" s="161">
        <v>0</v>
      </c>
      <c r="M289" s="162">
        <v>106665353.47999997</v>
      </c>
      <c r="N289" s="161">
        <v>0</v>
      </c>
      <c r="O289" s="157">
        <v>106665353.47999997</v>
      </c>
      <c r="P289" s="163"/>
      <c r="Q289" s="185"/>
      <c r="R289" s="186"/>
    </row>
    <row r="290" spans="1:18" ht="12">
      <c r="B290" s="168" t="s">
        <v>750</v>
      </c>
      <c r="C290" s="172" t="s">
        <v>751</v>
      </c>
      <c r="D290" s="161">
        <v>1040541.8600000001</v>
      </c>
      <c r="E290" s="161">
        <v>0</v>
      </c>
      <c r="F290" s="161">
        <v>0</v>
      </c>
      <c r="G290" s="161">
        <v>0</v>
      </c>
      <c r="H290" s="161">
        <v>0</v>
      </c>
      <c r="I290" s="161">
        <v>0</v>
      </c>
      <c r="J290" s="161">
        <v>0</v>
      </c>
      <c r="K290" s="161">
        <v>0</v>
      </c>
      <c r="L290" s="161">
        <v>0</v>
      </c>
      <c r="M290" s="162">
        <v>1040541.8600000001</v>
      </c>
      <c r="N290" s="161">
        <v>-1040541.8600000001</v>
      </c>
      <c r="O290" s="157">
        <v>0</v>
      </c>
      <c r="P290" s="163"/>
      <c r="Q290" s="185"/>
      <c r="R290" s="186"/>
    </row>
    <row r="291" spans="1:18" ht="12">
      <c r="B291" s="168" t="s">
        <v>753</v>
      </c>
      <c r="C291" s="172" t="s">
        <v>754</v>
      </c>
      <c r="D291" s="161">
        <v>0</v>
      </c>
      <c r="E291" s="161">
        <v>-19437.82</v>
      </c>
      <c r="F291" s="161">
        <v>0</v>
      </c>
      <c r="G291" s="161">
        <v>0</v>
      </c>
      <c r="H291" s="161">
        <v>-8495.5</v>
      </c>
      <c r="I291" s="161">
        <v>0</v>
      </c>
      <c r="J291" s="161">
        <v>0</v>
      </c>
      <c r="K291" s="161">
        <v>0</v>
      </c>
      <c r="L291" s="161">
        <v>0</v>
      </c>
      <c r="M291" s="162">
        <v>-27933.32</v>
      </c>
      <c r="N291" s="161">
        <v>0</v>
      </c>
      <c r="O291" s="157">
        <v>-27933.32</v>
      </c>
      <c r="P291" s="163"/>
      <c r="Q291" s="185"/>
      <c r="R291" s="186"/>
    </row>
    <row r="292" spans="1:18" ht="12">
      <c r="B292" s="168" t="s">
        <v>756</v>
      </c>
      <c r="C292" s="172" t="s">
        <v>757</v>
      </c>
      <c r="D292" s="161">
        <v>0</v>
      </c>
      <c r="E292" s="161">
        <v>0</v>
      </c>
      <c r="F292" s="161">
        <v>0</v>
      </c>
      <c r="G292" s="161">
        <v>0</v>
      </c>
      <c r="H292" s="161">
        <v>-34042.840000000004</v>
      </c>
      <c r="I292" s="161">
        <v>0</v>
      </c>
      <c r="J292" s="161">
        <v>0</v>
      </c>
      <c r="K292" s="161">
        <v>0</v>
      </c>
      <c r="L292" s="161">
        <v>0</v>
      </c>
      <c r="M292" s="162">
        <v>-34042.840000000004</v>
      </c>
      <c r="N292" s="161">
        <v>0</v>
      </c>
      <c r="O292" s="157">
        <v>-34042.840000000004</v>
      </c>
      <c r="P292" s="163"/>
      <c r="Q292" s="185"/>
      <c r="R292" s="186"/>
    </row>
    <row r="293" spans="1:18" ht="12">
      <c r="B293" s="168" t="s">
        <v>759</v>
      </c>
      <c r="C293" s="172" t="s">
        <v>760</v>
      </c>
      <c r="D293" s="161">
        <v>0</v>
      </c>
      <c r="E293" s="161">
        <v>0</v>
      </c>
      <c r="F293" s="161">
        <v>0</v>
      </c>
      <c r="G293" s="161">
        <v>0</v>
      </c>
      <c r="H293" s="161">
        <v>0</v>
      </c>
      <c r="I293" s="161">
        <v>0</v>
      </c>
      <c r="J293" s="161">
        <v>0</v>
      </c>
      <c r="K293" s="161">
        <v>0</v>
      </c>
      <c r="L293" s="161">
        <v>0</v>
      </c>
      <c r="M293" s="162">
        <v>0</v>
      </c>
      <c r="N293" s="161">
        <v>0</v>
      </c>
      <c r="O293" s="157">
        <v>0</v>
      </c>
      <c r="P293" s="163"/>
      <c r="Q293" s="185"/>
      <c r="R293" s="186"/>
    </row>
    <row r="294" spans="1:18" ht="12">
      <c r="B294" s="212"/>
      <c r="C294" s="176"/>
      <c r="D294" s="196"/>
      <c r="E294" s="196"/>
      <c r="F294" s="196"/>
      <c r="G294" s="196"/>
      <c r="H294" s="196"/>
      <c r="I294" s="196"/>
      <c r="J294" s="196"/>
      <c r="K294" s="196"/>
      <c r="L294" s="196"/>
      <c r="M294" s="196"/>
      <c r="N294" s="196"/>
      <c r="O294" s="196"/>
      <c r="P294" s="163"/>
      <c r="Q294" s="185"/>
      <c r="R294" s="186"/>
    </row>
    <row r="295" spans="1:18" ht="12">
      <c r="A295" s="130" t="s">
        <v>763</v>
      </c>
      <c r="B295" s="197" t="s">
        <v>761</v>
      </c>
      <c r="C295" s="176"/>
      <c r="D295" s="198">
        <v>1231319554.1599998</v>
      </c>
      <c r="E295" s="198">
        <v>29083421.300000001</v>
      </c>
      <c r="F295" s="198">
        <v>770093.11</v>
      </c>
      <c r="G295" s="198">
        <v>0</v>
      </c>
      <c r="H295" s="198">
        <v>138276864.16999996</v>
      </c>
      <c r="I295" s="198">
        <v>0</v>
      </c>
      <c r="J295" s="198">
        <v>87634151.590000004</v>
      </c>
      <c r="K295" s="198">
        <v>2883966.72</v>
      </c>
      <c r="L295" s="198">
        <v>0</v>
      </c>
      <c r="M295" s="198">
        <v>1489968051.05</v>
      </c>
      <c r="N295" s="198">
        <v>-1040541.8600000001</v>
      </c>
      <c r="O295" s="198">
        <v>1488927509.1900001</v>
      </c>
      <c r="P295" s="163"/>
      <c r="Q295" s="185"/>
      <c r="R295" s="186"/>
    </row>
    <row r="296" spans="1:18" ht="12">
      <c r="A296" s="130" t="s">
        <v>766</v>
      </c>
      <c r="B296" s="212"/>
      <c r="C296" s="176"/>
      <c r="D296" s="199"/>
      <c r="E296" s="199"/>
      <c r="F296" s="199"/>
      <c r="G296" s="199"/>
      <c r="H296" s="199"/>
      <c r="I296" s="199"/>
      <c r="J296" s="199"/>
      <c r="K296" s="199"/>
      <c r="L296" s="199"/>
      <c r="M296" s="199"/>
      <c r="N296" s="199"/>
      <c r="O296" s="207"/>
      <c r="P296" s="163"/>
      <c r="Q296" s="185"/>
      <c r="R296" s="186"/>
    </row>
    <row r="297" spans="1:18" ht="12">
      <c r="B297" s="219" t="s">
        <v>762</v>
      </c>
      <c r="C297" s="201"/>
      <c r="D297" s="202"/>
      <c r="E297" s="202"/>
      <c r="F297" s="202"/>
      <c r="G297" s="202"/>
      <c r="H297" s="202"/>
      <c r="I297" s="202"/>
      <c r="J297" s="202"/>
      <c r="K297" s="202"/>
      <c r="L297" s="202"/>
      <c r="M297" s="202"/>
      <c r="N297" s="202"/>
      <c r="O297" s="157"/>
      <c r="P297" s="163"/>
      <c r="Q297" s="185"/>
      <c r="R297" s="186"/>
    </row>
    <row r="298" spans="1:18" ht="12">
      <c r="A298" s="130" t="s">
        <v>771</v>
      </c>
      <c r="B298" s="220"/>
      <c r="C298" s="160"/>
      <c r="D298" s="202"/>
      <c r="E298" s="202"/>
      <c r="F298" s="202"/>
      <c r="G298" s="202"/>
      <c r="H298" s="202"/>
      <c r="I298" s="202"/>
      <c r="J298" s="202"/>
      <c r="K298" s="202"/>
      <c r="L298" s="202"/>
      <c r="M298" s="202"/>
      <c r="N298" s="202"/>
      <c r="O298" s="157"/>
      <c r="P298" s="163"/>
      <c r="Q298" s="185"/>
      <c r="R298" s="186"/>
    </row>
    <row r="299" spans="1:18" ht="12">
      <c r="A299" s="130" t="s">
        <v>774</v>
      </c>
      <c r="B299" s="168" t="s">
        <v>764</v>
      </c>
      <c r="C299" s="172" t="s">
        <v>765</v>
      </c>
      <c r="D299" s="161">
        <v>888430.33</v>
      </c>
      <c r="E299" s="161">
        <v>80061010.680000007</v>
      </c>
      <c r="F299" s="161">
        <v>0</v>
      </c>
      <c r="G299" s="161">
        <v>15715242.73</v>
      </c>
      <c r="H299" s="161">
        <v>198607.3</v>
      </c>
      <c r="I299" s="161">
        <v>0</v>
      </c>
      <c r="J299" s="161">
        <v>110699</v>
      </c>
      <c r="K299" s="161">
        <v>0</v>
      </c>
      <c r="L299" s="161">
        <v>0</v>
      </c>
      <c r="M299" s="162">
        <v>96973990.040000007</v>
      </c>
      <c r="N299" s="161">
        <v>0</v>
      </c>
      <c r="O299" s="157">
        <v>96973990.040000007</v>
      </c>
      <c r="P299" s="163"/>
      <c r="Q299" s="185"/>
      <c r="R299" s="186"/>
    </row>
    <row r="300" spans="1:18" ht="12">
      <c r="A300" s="130" t="s">
        <v>777</v>
      </c>
      <c r="B300" s="168" t="s">
        <v>767</v>
      </c>
      <c r="C300" s="172" t="s">
        <v>768</v>
      </c>
      <c r="D300" s="161">
        <v>3072416.35</v>
      </c>
      <c r="E300" s="161">
        <v>39726119.07</v>
      </c>
      <c r="F300" s="161">
        <v>1856.38</v>
      </c>
      <c r="G300" s="161">
        <v>0</v>
      </c>
      <c r="H300" s="161">
        <v>232848958.96999997</v>
      </c>
      <c r="I300" s="161">
        <v>26716.13</v>
      </c>
      <c r="J300" s="161">
        <v>75562.97</v>
      </c>
      <c r="K300" s="161">
        <v>0</v>
      </c>
      <c r="L300" s="161">
        <v>0</v>
      </c>
      <c r="M300" s="162">
        <v>275751629.87</v>
      </c>
      <c r="N300" s="161">
        <v>0</v>
      </c>
      <c r="O300" s="157">
        <v>275751629.87</v>
      </c>
      <c r="P300" s="163"/>
      <c r="Q300" s="185"/>
      <c r="R300" s="186"/>
    </row>
    <row r="301" spans="1:18" ht="12">
      <c r="A301" s="130" t="s">
        <v>780</v>
      </c>
      <c r="B301" s="170" t="s">
        <v>769</v>
      </c>
      <c r="C301" s="172" t="s">
        <v>770</v>
      </c>
      <c r="D301" s="161">
        <v>0</v>
      </c>
      <c r="E301" s="161">
        <v>2763775.25</v>
      </c>
      <c r="F301" s="161">
        <v>0</v>
      </c>
      <c r="G301" s="161">
        <v>0</v>
      </c>
      <c r="H301" s="161">
        <v>562568707.61999989</v>
      </c>
      <c r="I301" s="161">
        <v>0</v>
      </c>
      <c r="J301" s="161">
        <v>0</v>
      </c>
      <c r="K301" s="161">
        <v>0</v>
      </c>
      <c r="L301" s="161">
        <v>0</v>
      </c>
      <c r="M301" s="162">
        <v>565332482.86999989</v>
      </c>
      <c r="N301" s="161">
        <v>0</v>
      </c>
      <c r="O301" s="157"/>
      <c r="P301" s="163"/>
      <c r="Q301" s="185"/>
      <c r="R301" s="186"/>
    </row>
    <row r="302" spans="1:18" ht="12">
      <c r="A302" s="130" t="s">
        <v>783</v>
      </c>
      <c r="B302" s="168" t="s">
        <v>772</v>
      </c>
      <c r="C302" s="172" t="s">
        <v>773</v>
      </c>
      <c r="D302" s="161">
        <v>15456</v>
      </c>
      <c r="E302" s="161">
        <v>0</v>
      </c>
      <c r="F302" s="161">
        <v>0</v>
      </c>
      <c r="G302" s="161">
        <v>0</v>
      </c>
      <c r="H302" s="161">
        <v>0</v>
      </c>
      <c r="I302" s="161">
        <v>0</v>
      </c>
      <c r="J302" s="161">
        <v>1500</v>
      </c>
      <c r="K302" s="161">
        <v>0</v>
      </c>
      <c r="L302" s="161">
        <v>0</v>
      </c>
      <c r="M302" s="162">
        <v>16956</v>
      </c>
      <c r="N302" s="161">
        <v>0</v>
      </c>
      <c r="O302" s="157">
        <v>16956</v>
      </c>
      <c r="P302" s="163"/>
      <c r="Q302" s="185"/>
      <c r="R302" s="186"/>
    </row>
    <row r="303" spans="1:18" ht="12">
      <c r="B303" s="168" t="s">
        <v>775</v>
      </c>
      <c r="C303" s="172" t="s">
        <v>776</v>
      </c>
      <c r="D303" s="161">
        <v>6222484.4100000001</v>
      </c>
      <c r="E303" s="161">
        <v>24511.65</v>
      </c>
      <c r="F303" s="161">
        <v>0</v>
      </c>
      <c r="G303" s="161">
        <v>0</v>
      </c>
      <c r="H303" s="161">
        <v>0</v>
      </c>
      <c r="I303" s="161">
        <v>0</v>
      </c>
      <c r="J303" s="161">
        <v>0</v>
      </c>
      <c r="K303" s="161">
        <v>0</v>
      </c>
      <c r="L303" s="161">
        <v>0</v>
      </c>
      <c r="M303" s="162">
        <v>6246996.0600000005</v>
      </c>
      <c r="N303" s="161">
        <v>-6246996.0600000005</v>
      </c>
      <c r="O303" s="157">
        <v>0</v>
      </c>
      <c r="P303" s="163"/>
      <c r="Q303" s="185"/>
      <c r="R303" s="186"/>
    </row>
    <row r="304" spans="1:18" ht="12">
      <c r="B304" s="168" t="s">
        <v>778</v>
      </c>
      <c r="C304" s="172" t="s">
        <v>779</v>
      </c>
      <c r="D304" s="161">
        <v>0</v>
      </c>
      <c r="E304" s="161">
        <v>-6388.99</v>
      </c>
      <c r="F304" s="161">
        <v>0</v>
      </c>
      <c r="G304" s="161">
        <v>0</v>
      </c>
      <c r="H304" s="161">
        <v>0</v>
      </c>
      <c r="I304" s="161">
        <v>0</v>
      </c>
      <c r="J304" s="161">
        <v>0</v>
      </c>
      <c r="K304" s="161">
        <v>0</v>
      </c>
      <c r="L304" s="161">
        <v>0</v>
      </c>
      <c r="M304" s="162">
        <v>-6388.99</v>
      </c>
      <c r="N304" s="161">
        <v>0</v>
      </c>
      <c r="O304" s="157">
        <v>-6388.99</v>
      </c>
      <c r="P304" s="163"/>
      <c r="Q304" s="185"/>
      <c r="R304" s="186"/>
    </row>
    <row r="305" spans="1:18" ht="12">
      <c r="B305" s="168" t="s">
        <v>781</v>
      </c>
      <c r="C305" s="172" t="s">
        <v>782</v>
      </c>
      <c r="D305" s="161">
        <v>0</v>
      </c>
      <c r="E305" s="161">
        <v>-6016.6500000000005</v>
      </c>
      <c r="F305" s="161">
        <v>0</v>
      </c>
      <c r="G305" s="161">
        <v>0</v>
      </c>
      <c r="H305" s="161">
        <v>-83541.55</v>
      </c>
      <c r="I305" s="161">
        <v>0</v>
      </c>
      <c r="J305" s="161">
        <v>0</v>
      </c>
      <c r="K305" s="161">
        <v>0</v>
      </c>
      <c r="L305" s="161">
        <v>0</v>
      </c>
      <c r="M305" s="162">
        <v>-89558.2</v>
      </c>
      <c r="N305" s="161">
        <v>0</v>
      </c>
      <c r="O305" s="157">
        <v>-89558.2</v>
      </c>
      <c r="P305" s="163"/>
      <c r="Q305" s="185"/>
      <c r="R305" s="186"/>
    </row>
    <row r="306" spans="1:18" ht="12">
      <c r="B306" s="168" t="s">
        <v>784</v>
      </c>
      <c r="C306" s="172" t="s">
        <v>785</v>
      </c>
      <c r="D306" s="161">
        <v>0</v>
      </c>
      <c r="E306" s="161">
        <v>0</v>
      </c>
      <c r="F306" s="161">
        <v>0</v>
      </c>
      <c r="G306" s="161">
        <v>0</v>
      </c>
      <c r="H306" s="161">
        <v>0</v>
      </c>
      <c r="I306" s="161">
        <v>0</v>
      </c>
      <c r="J306" s="161">
        <v>0</v>
      </c>
      <c r="K306" s="161">
        <v>0</v>
      </c>
      <c r="L306" s="161">
        <v>0</v>
      </c>
      <c r="M306" s="162">
        <v>0</v>
      </c>
      <c r="N306" s="161">
        <v>0</v>
      </c>
      <c r="O306" s="157">
        <v>0</v>
      </c>
      <c r="P306" s="163"/>
      <c r="Q306" s="185"/>
      <c r="R306" s="186"/>
    </row>
    <row r="307" spans="1:18" ht="12">
      <c r="B307" s="212"/>
      <c r="C307" s="176"/>
      <c r="D307" s="196"/>
      <c r="E307" s="196"/>
      <c r="F307" s="196"/>
      <c r="G307" s="196"/>
      <c r="H307" s="196"/>
      <c r="I307" s="196"/>
      <c r="J307" s="196"/>
      <c r="K307" s="196"/>
      <c r="L307" s="196"/>
      <c r="M307" s="196"/>
      <c r="N307" s="196"/>
      <c r="O307" s="196"/>
      <c r="P307" s="163"/>
      <c r="Q307" s="185"/>
      <c r="R307" s="186"/>
    </row>
    <row r="308" spans="1:18" ht="12">
      <c r="A308" s="130" t="s">
        <v>788</v>
      </c>
      <c r="B308" s="197" t="s">
        <v>786</v>
      </c>
      <c r="C308" s="176"/>
      <c r="D308" s="198">
        <v>10198787.09</v>
      </c>
      <c r="E308" s="198">
        <v>122563011.01000001</v>
      </c>
      <c r="F308" s="198">
        <v>1856.38</v>
      </c>
      <c r="G308" s="198">
        <v>15715242.73</v>
      </c>
      <c r="H308" s="198">
        <v>795532732.33999991</v>
      </c>
      <c r="I308" s="198">
        <v>26716.13</v>
      </c>
      <c r="J308" s="198">
        <v>187761.97</v>
      </c>
      <c r="K308" s="198">
        <v>0</v>
      </c>
      <c r="L308" s="198">
        <v>0</v>
      </c>
      <c r="M308" s="198">
        <v>944226107.64999986</v>
      </c>
      <c r="N308" s="198">
        <v>-6246996.0600000005</v>
      </c>
      <c r="O308" s="198">
        <v>937979111.58999991</v>
      </c>
      <c r="P308" s="163"/>
      <c r="Q308" s="185"/>
      <c r="R308" s="186"/>
    </row>
    <row r="309" spans="1:18" ht="12">
      <c r="A309" s="130" t="s">
        <v>791</v>
      </c>
      <c r="B309" s="212"/>
      <c r="C309" s="176"/>
      <c r="D309" s="199"/>
      <c r="E309" s="199"/>
      <c r="F309" s="199"/>
      <c r="G309" s="199"/>
      <c r="H309" s="199"/>
      <c r="I309" s="199"/>
      <c r="J309" s="199"/>
      <c r="K309" s="199"/>
      <c r="L309" s="199"/>
      <c r="M309" s="199"/>
      <c r="N309" s="199"/>
      <c r="O309" s="207"/>
      <c r="P309" s="163"/>
      <c r="Q309" s="185"/>
      <c r="R309" s="186"/>
    </row>
    <row r="310" spans="1:18" ht="12">
      <c r="A310" s="130" t="s">
        <v>794</v>
      </c>
      <c r="B310" s="219" t="s">
        <v>787</v>
      </c>
      <c r="C310" s="201"/>
      <c r="D310" s="202"/>
      <c r="E310" s="202"/>
      <c r="F310" s="202"/>
      <c r="G310" s="202"/>
      <c r="H310" s="202"/>
      <c r="I310" s="202"/>
      <c r="J310" s="202"/>
      <c r="K310" s="202"/>
      <c r="L310" s="202"/>
      <c r="M310" s="202"/>
      <c r="N310" s="202"/>
      <c r="O310" s="157"/>
      <c r="P310" s="163"/>
      <c r="Q310" s="185"/>
      <c r="R310" s="186"/>
    </row>
    <row r="311" spans="1:18" ht="12">
      <c r="B311" s="220"/>
      <c r="C311" s="160"/>
      <c r="D311" s="202"/>
      <c r="E311" s="202"/>
      <c r="F311" s="202"/>
      <c r="G311" s="202"/>
      <c r="H311" s="202"/>
      <c r="I311" s="202"/>
      <c r="J311" s="202"/>
      <c r="K311" s="202"/>
      <c r="L311" s="202"/>
      <c r="M311" s="202"/>
      <c r="N311" s="202"/>
      <c r="O311" s="157"/>
      <c r="P311" s="163"/>
      <c r="Q311" s="185"/>
      <c r="R311" s="186"/>
    </row>
    <row r="312" spans="1:18" ht="12">
      <c r="B312" s="168" t="s">
        <v>789</v>
      </c>
      <c r="C312" s="172" t="s">
        <v>790</v>
      </c>
      <c r="D312" s="161">
        <v>903300.57</v>
      </c>
      <c r="E312" s="161">
        <v>2933226.2</v>
      </c>
      <c r="F312" s="161">
        <v>188179.91</v>
      </c>
      <c r="G312" s="161">
        <v>22275</v>
      </c>
      <c r="H312" s="161">
        <v>4063750.2100000004</v>
      </c>
      <c r="I312" s="161">
        <v>0</v>
      </c>
      <c r="J312" s="161">
        <v>974323.32000000007</v>
      </c>
      <c r="K312" s="161">
        <v>0</v>
      </c>
      <c r="L312" s="161">
        <v>0</v>
      </c>
      <c r="M312" s="162">
        <v>9085055.2100000009</v>
      </c>
      <c r="N312" s="161">
        <v>0</v>
      </c>
      <c r="O312" s="157">
        <v>9085055.2100000009</v>
      </c>
      <c r="P312" s="163"/>
      <c r="Q312" s="185"/>
      <c r="R312" s="186"/>
    </row>
    <row r="313" spans="1:18" ht="12">
      <c r="A313" s="130" t="s">
        <v>801</v>
      </c>
      <c r="B313" s="168" t="s">
        <v>792</v>
      </c>
      <c r="C313" s="176" t="s">
        <v>793</v>
      </c>
      <c r="D313" s="161">
        <v>105822.78</v>
      </c>
      <c r="E313" s="161">
        <v>3061.63</v>
      </c>
      <c r="F313" s="161">
        <v>0</v>
      </c>
      <c r="G313" s="161">
        <v>0</v>
      </c>
      <c r="H313" s="161">
        <v>83395</v>
      </c>
      <c r="I313" s="161">
        <v>0</v>
      </c>
      <c r="J313" s="161">
        <v>0</v>
      </c>
      <c r="K313" s="161">
        <v>0</v>
      </c>
      <c r="L313" s="161">
        <v>1648051.62</v>
      </c>
      <c r="M313" s="162">
        <v>1840331.03</v>
      </c>
      <c r="N313" s="161">
        <v>0</v>
      </c>
      <c r="O313" s="157">
        <v>1840331.03</v>
      </c>
      <c r="P313" s="163"/>
      <c r="Q313" s="185"/>
      <c r="R313" s="186"/>
    </row>
    <row r="314" spans="1:18" ht="12">
      <c r="A314" s="130" t="s">
        <v>804</v>
      </c>
      <c r="B314" s="170" t="s">
        <v>795</v>
      </c>
      <c r="C314" s="172" t="s">
        <v>796</v>
      </c>
      <c r="D314" s="161">
        <v>2135204.38</v>
      </c>
      <c r="E314" s="161">
        <v>13625683.02</v>
      </c>
      <c r="F314" s="161">
        <v>1737821.84</v>
      </c>
      <c r="G314" s="161">
        <v>1181251</v>
      </c>
      <c r="H314" s="161">
        <v>12471490.149999999</v>
      </c>
      <c r="I314" s="161">
        <v>0</v>
      </c>
      <c r="J314" s="161">
        <v>2846886.29</v>
      </c>
      <c r="K314" s="161">
        <v>0</v>
      </c>
      <c r="L314" s="161">
        <v>18525</v>
      </c>
      <c r="M314" s="162">
        <v>34016861.68</v>
      </c>
      <c r="N314" s="161">
        <v>-18525</v>
      </c>
      <c r="O314" s="157">
        <v>33998336.68</v>
      </c>
      <c r="P314" s="163"/>
      <c r="Q314" s="185"/>
      <c r="R314" s="186"/>
    </row>
    <row r="315" spans="1:18" ht="12">
      <c r="A315" s="130" t="s">
        <v>807</v>
      </c>
      <c r="B315" s="170" t="s">
        <v>797</v>
      </c>
      <c r="C315" s="172" t="s">
        <v>798</v>
      </c>
      <c r="D315" s="161">
        <v>1396090.67</v>
      </c>
      <c r="E315" s="161">
        <v>8277779.9200000018</v>
      </c>
      <c r="F315" s="161">
        <v>159525.34</v>
      </c>
      <c r="G315" s="161">
        <v>0</v>
      </c>
      <c r="H315" s="161">
        <v>6604730.1600000001</v>
      </c>
      <c r="I315" s="161">
        <v>0</v>
      </c>
      <c r="J315" s="161">
        <v>2804958.56</v>
      </c>
      <c r="K315" s="161">
        <v>0</v>
      </c>
      <c r="L315" s="161">
        <v>0</v>
      </c>
      <c r="M315" s="162">
        <v>19243084.650000002</v>
      </c>
      <c r="N315" s="161">
        <v>0</v>
      </c>
      <c r="O315" s="157"/>
      <c r="P315" s="163"/>
      <c r="Q315" s="185"/>
      <c r="R315" s="186"/>
    </row>
    <row r="316" spans="1:18" ht="12">
      <c r="A316" s="130" t="s">
        <v>810</v>
      </c>
      <c r="B316" s="170" t="s">
        <v>799</v>
      </c>
      <c r="C316" s="172" t="s">
        <v>800</v>
      </c>
      <c r="D316" s="161">
        <v>0</v>
      </c>
      <c r="E316" s="161">
        <v>0</v>
      </c>
      <c r="F316" s="161">
        <v>0</v>
      </c>
      <c r="G316" s="161">
        <v>0</v>
      </c>
      <c r="H316" s="161">
        <v>0</v>
      </c>
      <c r="I316" s="161">
        <v>0</v>
      </c>
      <c r="J316" s="161">
        <v>4511302.3099999996</v>
      </c>
      <c r="K316" s="161">
        <v>0</v>
      </c>
      <c r="L316" s="161">
        <v>0</v>
      </c>
      <c r="M316" s="162">
        <v>4511302.3099999996</v>
      </c>
      <c r="N316" s="161">
        <v>0</v>
      </c>
      <c r="O316" s="157"/>
      <c r="P316" s="163"/>
      <c r="Q316" s="185"/>
      <c r="R316" s="186"/>
    </row>
    <row r="317" spans="1:18" ht="12">
      <c r="B317" s="168" t="s">
        <v>802</v>
      </c>
      <c r="C317" s="176" t="s">
        <v>803</v>
      </c>
      <c r="D317" s="161">
        <v>508222.66000000003</v>
      </c>
      <c r="E317" s="161">
        <v>0</v>
      </c>
      <c r="F317" s="161">
        <v>0</v>
      </c>
      <c r="G317" s="161">
        <v>0</v>
      </c>
      <c r="H317" s="161">
        <v>0</v>
      </c>
      <c r="I317" s="161">
        <v>0</v>
      </c>
      <c r="J317" s="161">
        <v>0</v>
      </c>
      <c r="K317" s="161">
        <v>0</v>
      </c>
      <c r="L317" s="161">
        <v>0</v>
      </c>
      <c r="M317" s="162">
        <v>508222.66000000003</v>
      </c>
      <c r="N317" s="161">
        <v>-479845.04000000004</v>
      </c>
      <c r="O317" s="157">
        <v>28377.619999999995</v>
      </c>
      <c r="P317" s="163"/>
      <c r="Q317" s="185"/>
      <c r="R317" s="186"/>
    </row>
    <row r="318" spans="1:18" ht="12">
      <c r="B318" s="168" t="s">
        <v>805</v>
      </c>
      <c r="C318" s="172" t="s">
        <v>806</v>
      </c>
      <c r="D318" s="161">
        <v>6400</v>
      </c>
      <c r="E318" s="161">
        <v>-2720.8</v>
      </c>
      <c r="F318" s="161">
        <v>0</v>
      </c>
      <c r="G318" s="161">
        <v>0</v>
      </c>
      <c r="H318" s="161">
        <v>0</v>
      </c>
      <c r="I318" s="161">
        <v>0</v>
      </c>
      <c r="J318" s="161">
        <v>0</v>
      </c>
      <c r="K318" s="161">
        <v>0</v>
      </c>
      <c r="L318" s="161">
        <v>0</v>
      </c>
      <c r="M318" s="162">
        <v>3679.2</v>
      </c>
      <c r="N318" s="161">
        <v>0</v>
      </c>
      <c r="O318" s="157">
        <v>3679.2</v>
      </c>
      <c r="P318" s="163"/>
      <c r="Q318" s="185"/>
      <c r="R318" s="186"/>
    </row>
    <row r="319" spans="1:18" ht="12">
      <c r="B319" s="170" t="s">
        <v>808</v>
      </c>
      <c r="C319" s="172" t="s">
        <v>809</v>
      </c>
      <c r="D319" s="161">
        <v>0</v>
      </c>
      <c r="E319" s="161">
        <v>0</v>
      </c>
      <c r="F319" s="161">
        <v>0</v>
      </c>
      <c r="G319" s="161">
        <v>0</v>
      </c>
      <c r="H319" s="161">
        <v>0</v>
      </c>
      <c r="I319" s="161">
        <v>0</v>
      </c>
      <c r="J319" s="161">
        <v>0</v>
      </c>
      <c r="K319" s="161">
        <v>0</v>
      </c>
      <c r="L319" s="161">
        <v>0</v>
      </c>
      <c r="M319" s="162">
        <v>0</v>
      </c>
      <c r="N319" s="161">
        <v>0</v>
      </c>
      <c r="O319" s="157">
        <v>0</v>
      </c>
      <c r="P319" s="163"/>
      <c r="Q319" s="185"/>
      <c r="R319" s="186"/>
    </row>
    <row r="320" spans="1:18" ht="12">
      <c r="B320" s="170" t="s">
        <v>811</v>
      </c>
      <c r="C320" s="172" t="s">
        <v>812</v>
      </c>
      <c r="D320" s="161">
        <v>0</v>
      </c>
      <c r="E320" s="161">
        <v>0</v>
      </c>
      <c r="F320" s="161">
        <v>0</v>
      </c>
      <c r="G320" s="161">
        <v>0</v>
      </c>
      <c r="H320" s="161">
        <v>0</v>
      </c>
      <c r="I320" s="161">
        <v>0</v>
      </c>
      <c r="J320" s="161">
        <v>0</v>
      </c>
      <c r="K320" s="161">
        <v>0</v>
      </c>
      <c r="L320" s="161">
        <v>0</v>
      </c>
      <c r="M320" s="162">
        <v>0</v>
      </c>
      <c r="N320" s="161">
        <v>0</v>
      </c>
      <c r="O320" s="157">
        <v>0</v>
      </c>
      <c r="P320" s="163"/>
      <c r="Q320" s="185"/>
      <c r="R320" s="186"/>
    </row>
    <row r="321" spans="1:18" ht="12">
      <c r="B321" s="212"/>
      <c r="C321" s="176"/>
      <c r="D321" s="196"/>
      <c r="E321" s="196"/>
      <c r="F321" s="196"/>
      <c r="G321" s="196"/>
      <c r="H321" s="196"/>
      <c r="I321" s="196"/>
      <c r="J321" s="196"/>
      <c r="K321" s="196"/>
      <c r="L321" s="196"/>
      <c r="M321" s="196"/>
      <c r="N321" s="196"/>
      <c r="O321" s="196"/>
      <c r="P321" s="163"/>
      <c r="Q321" s="185"/>
      <c r="R321" s="186"/>
    </row>
    <row r="322" spans="1:18" ht="12">
      <c r="A322" s="130" t="s">
        <v>815</v>
      </c>
      <c r="B322" s="197" t="s">
        <v>813</v>
      </c>
      <c r="C322" s="176"/>
      <c r="D322" s="198">
        <v>5055041.0600000005</v>
      </c>
      <c r="E322" s="198">
        <v>24837029.970000003</v>
      </c>
      <c r="F322" s="198">
        <v>2085527.09</v>
      </c>
      <c r="G322" s="198">
        <v>1203526</v>
      </c>
      <c r="H322" s="198">
        <v>23223365.52</v>
      </c>
      <c r="I322" s="198">
        <v>0</v>
      </c>
      <c r="J322" s="198">
        <v>11137470.48</v>
      </c>
      <c r="K322" s="198">
        <v>0</v>
      </c>
      <c r="L322" s="198">
        <v>1666576.62</v>
      </c>
      <c r="M322" s="198">
        <v>69208536.74000001</v>
      </c>
      <c r="N322" s="198">
        <v>-498370.04000000004</v>
      </c>
      <c r="O322" s="198">
        <v>68710166.700000003</v>
      </c>
      <c r="P322" s="163"/>
      <c r="Q322" s="185"/>
      <c r="R322" s="186"/>
    </row>
    <row r="323" spans="1:18" ht="12">
      <c r="A323" s="130" t="s">
        <v>818</v>
      </c>
      <c r="B323" s="212"/>
      <c r="C323" s="176"/>
      <c r="D323" s="199"/>
      <c r="E323" s="199"/>
      <c r="F323" s="199"/>
      <c r="G323" s="199"/>
      <c r="H323" s="199"/>
      <c r="I323" s="199"/>
      <c r="J323" s="199"/>
      <c r="K323" s="199"/>
      <c r="L323" s="199"/>
      <c r="M323" s="199"/>
      <c r="N323" s="199"/>
      <c r="O323" s="207"/>
      <c r="P323" s="163"/>
      <c r="Q323" s="185"/>
      <c r="R323" s="186"/>
    </row>
    <row r="324" spans="1:18" ht="12">
      <c r="B324" s="219" t="s">
        <v>814</v>
      </c>
      <c r="C324" s="201"/>
      <c r="D324" s="202"/>
      <c r="E324" s="202"/>
      <c r="F324" s="202"/>
      <c r="G324" s="202"/>
      <c r="H324" s="202"/>
      <c r="I324" s="202"/>
      <c r="J324" s="202"/>
      <c r="K324" s="202"/>
      <c r="L324" s="202"/>
      <c r="M324" s="202"/>
      <c r="N324" s="202"/>
      <c r="O324" s="157"/>
      <c r="P324" s="163"/>
      <c r="Q324" s="185"/>
      <c r="R324" s="186"/>
    </row>
    <row r="325" spans="1:18" ht="12">
      <c r="A325" s="130" t="s">
        <v>823</v>
      </c>
      <c r="B325" s="222"/>
      <c r="C325" s="160"/>
      <c r="D325" s="202"/>
      <c r="E325" s="202"/>
      <c r="F325" s="202"/>
      <c r="G325" s="202"/>
      <c r="H325" s="202"/>
      <c r="I325" s="202"/>
      <c r="J325" s="202"/>
      <c r="K325" s="202"/>
      <c r="L325" s="202"/>
      <c r="M325" s="202"/>
      <c r="N325" s="202"/>
      <c r="O325" s="157"/>
      <c r="P325" s="163"/>
      <c r="Q325" s="185"/>
      <c r="R325" s="186"/>
    </row>
    <row r="326" spans="1:18" ht="12">
      <c r="A326" s="130" t="s">
        <v>826</v>
      </c>
      <c r="B326" s="168" t="s">
        <v>816</v>
      </c>
      <c r="C326" s="176" t="s">
        <v>817</v>
      </c>
      <c r="D326" s="161">
        <v>1270.8599999999999</v>
      </c>
      <c r="E326" s="161">
        <v>0</v>
      </c>
      <c r="F326" s="161">
        <v>48072141.729999997</v>
      </c>
      <c r="G326" s="161">
        <v>0</v>
      </c>
      <c r="H326" s="161">
        <v>0</v>
      </c>
      <c r="I326" s="161">
        <v>0</v>
      </c>
      <c r="J326" s="161">
        <v>0</v>
      </c>
      <c r="K326" s="161">
        <v>0</v>
      </c>
      <c r="L326" s="161">
        <v>0</v>
      </c>
      <c r="M326" s="162">
        <v>48073412.589999996</v>
      </c>
      <c r="N326" s="161">
        <v>-12226713.550000001</v>
      </c>
      <c r="O326" s="157">
        <v>35846699.039999992</v>
      </c>
      <c r="P326" s="163"/>
      <c r="Q326" s="185"/>
      <c r="R326" s="186"/>
    </row>
    <row r="327" spans="1:18" ht="12">
      <c r="A327" s="130" t="s">
        <v>829</v>
      </c>
      <c r="B327" s="168" t="s">
        <v>819</v>
      </c>
      <c r="C327" s="176" t="s">
        <v>820</v>
      </c>
      <c r="D327" s="161">
        <v>68263.75</v>
      </c>
      <c r="E327" s="161">
        <v>53831.55</v>
      </c>
      <c r="F327" s="161">
        <v>3479634.9699999997</v>
      </c>
      <c r="G327" s="161">
        <v>0</v>
      </c>
      <c r="H327" s="161">
        <v>0</v>
      </c>
      <c r="I327" s="161">
        <v>0</v>
      </c>
      <c r="J327" s="161">
        <v>0</v>
      </c>
      <c r="K327" s="161">
        <v>0</v>
      </c>
      <c r="L327" s="161">
        <v>0</v>
      </c>
      <c r="M327" s="162">
        <v>3601730.2699999996</v>
      </c>
      <c r="N327" s="161">
        <v>0</v>
      </c>
      <c r="O327" s="157">
        <v>3601730.2699999996</v>
      </c>
      <c r="P327" s="163"/>
      <c r="Q327" s="185"/>
      <c r="R327" s="186"/>
    </row>
    <row r="328" spans="1:18" ht="12">
      <c r="A328" s="130" t="s">
        <v>831</v>
      </c>
      <c r="B328" s="168" t="s">
        <v>821</v>
      </c>
      <c r="C328" s="176" t="s">
        <v>822</v>
      </c>
      <c r="D328" s="161">
        <v>0</v>
      </c>
      <c r="E328" s="161">
        <v>0</v>
      </c>
      <c r="F328" s="161">
        <v>0</v>
      </c>
      <c r="G328" s="161">
        <v>0</v>
      </c>
      <c r="H328" s="161">
        <v>0</v>
      </c>
      <c r="I328" s="161">
        <v>0</v>
      </c>
      <c r="J328" s="161">
        <v>0</v>
      </c>
      <c r="K328" s="161">
        <v>0</v>
      </c>
      <c r="L328" s="161">
        <v>0</v>
      </c>
      <c r="M328" s="162">
        <v>0</v>
      </c>
      <c r="N328" s="161">
        <v>0</v>
      </c>
      <c r="O328" s="157">
        <v>0</v>
      </c>
      <c r="P328" s="163"/>
      <c r="Q328" s="185"/>
      <c r="R328" s="186"/>
    </row>
    <row r="329" spans="1:18" ht="12">
      <c r="A329" s="130" t="s">
        <v>834</v>
      </c>
      <c r="B329" s="168" t="s">
        <v>824</v>
      </c>
      <c r="C329" s="172" t="s">
        <v>825</v>
      </c>
      <c r="D329" s="161">
        <v>0</v>
      </c>
      <c r="E329" s="161">
        <v>0</v>
      </c>
      <c r="F329" s="161">
        <v>2004485.01</v>
      </c>
      <c r="G329" s="161">
        <v>0</v>
      </c>
      <c r="H329" s="161">
        <v>0</v>
      </c>
      <c r="I329" s="161">
        <v>0</v>
      </c>
      <c r="J329" s="161">
        <v>0</v>
      </c>
      <c r="K329" s="161">
        <v>0</v>
      </c>
      <c r="L329" s="161">
        <v>0</v>
      </c>
      <c r="M329" s="162">
        <v>2004485.01</v>
      </c>
      <c r="N329" s="161">
        <v>0</v>
      </c>
      <c r="O329" s="157">
        <v>2004485.01</v>
      </c>
      <c r="P329" s="163"/>
      <c r="Q329" s="185"/>
      <c r="R329" s="186"/>
    </row>
    <row r="330" spans="1:18" ht="12">
      <c r="A330" s="130" t="s">
        <v>837</v>
      </c>
      <c r="B330" s="168" t="s">
        <v>827</v>
      </c>
      <c r="C330" s="176" t="s">
        <v>828</v>
      </c>
      <c r="D330" s="161">
        <v>166880.54999999999</v>
      </c>
      <c r="E330" s="161">
        <v>0</v>
      </c>
      <c r="F330" s="161">
        <v>7911884.2300000004</v>
      </c>
      <c r="G330" s="161">
        <v>0</v>
      </c>
      <c r="H330" s="161">
        <v>0</v>
      </c>
      <c r="I330" s="161">
        <v>0</v>
      </c>
      <c r="J330" s="161">
        <v>0</v>
      </c>
      <c r="K330" s="161">
        <v>0</v>
      </c>
      <c r="L330" s="161">
        <v>0</v>
      </c>
      <c r="M330" s="162">
        <v>8078764.7800000003</v>
      </c>
      <c r="N330" s="161">
        <v>0</v>
      </c>
      <c r="O330" s="157">
        <v>8078764.7800000003</v>
      </c>
      <c r="P330" s="163"/>
      <c r="Q330" s="185"/>
      <c r="R330" s="186"/>
    </row>
    <row r="331" spans="1:18" ht="12">
      <c r="A331" s="130" t="s">
        <v>840</v>
      </c>
      <c r="B331" s="192" t="s">
        <v>1403</v>
      </c>
      <c r="C331" s="193" t="s">
        <v>830</v>
      </c>
      <c r="D331" s="161">
        <v>8393009.5600000005</v>
      </c>
      <c r="E331" s="161">
        <v>237868</v>
      </c>
      <c r="F331" s="161">
        <v>8155484.2300000004</v>
      </c>
      <c r="G331" s="161">
        <v>0</v>
      </c>
      <c r="H331" s="161">
        <v>0</v>
      </c>
      <c r="I331" s="161">
        <v>0</v>
      </c>
      <c r="J331" s="161">
        <v>0</v>
      </c>
      <c r="K331" s="161">
        <v>0</v>
      </c>
      <c r="L331" s="161">
        <v>0</v>
      </c>
      <c r="M331" s="162">
        <v>16786361.789999999</v>
      </c>
      <c r="N331" s="161">
        <v>0</v>
      </c>
      <c r="O331" s="157">
        <v>16786361.789999999</v>
      </c>
      <c r="P331" s="163"/>
      <c r="Q331" s="185"/>
      <c r="R331" s="186"/>
    </row>
    <row r="332" spans="1:18" ht="12">
      <c r="B332" s="192" t="s">
        <v>1404</v>
      </c>
      <c r="C332" s="193" t="s">
        <v>1405</v>
      </c>
      <c r="D332" s="161">
        <v>99689.34</v>
      </c>
      <c r="E332" s="161">
        <v>0</v>
      </c>
      <c r="F332" s="161">
        <v>907369.58</v>
      </c>
      <c r="G332" s="161">
        <v>0</v>
      </c>
      <c r="H332" s="161">
        <v>0</v>
      </c>
      <c r="I332" s="161">
        <v>0</v>
      </c>
      <c r="J332" s="161">
        <v>0</v>
      </c>
      <c r="K332" s="161">
        <v>0</v>
      </c>
      <c r="L332" s="161">
        <v>0</v>
      </c>
      <c r="M332" s="162">
        <v>1007058.9199999999</v>
      </c>
      <c r="N332" s="161">
        <v>0</v>
      </c>
      <c r="O332" s="157">
        <v>1007058.9199999999</v>
      </c>
      <c r="P332" s="163"/>
      <c r="Q332" s="185"/>
      <c r="R332" s="186"/>
    </row>
    <row r="333" spans="1:18" ht="12">
      <c r="B333" s="168" t="s">
        <v>832</v>
      </c>
      <c r="C333" s="176" t="s">
        <v>833</v>
      </c>
      <c r="D333" s="161">
        <v>6029293.4799999995</v>
      </c>
      <c r="E333" s="161">
        <v>2167546.0499999998</v>
      </c>
      <c r="F333" s="161">
        <v>12978151.939999999</v>
      </c>
      <c r="G333" s="161">
        <v>30445</v>
      </c>
      <c r="H333" s="161">
        <v>0</v>
      </c>
      <c r="I333" s="161">
        <v>0</v>
      </c>
      <c r="J333" s="161">
        <v>0</v>
      </c>
      <c r="K333" s="161">
        <v>0</v>
      </c>
      <c r="L333" s="161">
        <v>0</v>
      </c>
      <c r="M333" s="162">
        <v>21205436.469999999</v>
      </c>
      <c r="N333" s="161">
        <v>0</v>
      </c>
      <c r="O333" s="157">
        <v>21205436.469999999</v>
      </c>
      <c r="P333" s="163"/>
      <c r="Q333" s="185"/>
      <c r="R333" s="186"/>
    </row>
    <row r="334" spans="1:18" ht="12">
      <c r="B334" s="168" t="s">
        <v>835</v>
      </c>
      <c r="C334" s="176" t="s">
        <v>836</v>
      </c>
      <c r="D334" s="161">
        <v>0</v>
      </c>
      <c r="E334" s="161">
        <v>0</v>
      </c>
      <c r="F334" s="161">
        <v>0</v>
      </c>
      <c r="G334" s="161">
        <v>0</v>
      </c>
      <c r="H334" s="161">
        <v>0</v>
      </c>
      <c r="I334" s="161">
        <v>0</v>
      </c>
      <c r="J334" s="161">
        <v>553328.01</v>
      </c>
      <c r="K334" s="161">
        <v>0</v>
      </c>
      <c r="L334" s="161">
        <v>0</v>
      </c>
      <c r="M334" s="162">
        <v>553328.01</v>
      </c>
      <c r="N334" s="161">
        <v>0</v>
      </c>
      <c r="O334" s="157">
        <v>553328.01</v>
      </c>
      <c r="P334" s="163"/>
      <c r="Q334" s="185"/>
      <c r="R334" s="186"/>
    </row>
    <row r="335" spans="1:18" ht="12">
      <c r="B335" s="168" t="s">
        <v>838</v>
      </c>
      <c r="C335" s="176" t="s">
        <v>839</v>
      </c>
      <c r="D335" s="161">
        <v>300401.40999999997</v>
      </c>
      <c r="E335" s="161">
        <v>673499.62000000011</v>
      </c>
      <c r="F335" s="161">
        <v>810689.23</v>
      </c>
      <c r="G335" s="161">
        <v>0</v>
      </c>
      <c r="H335" s="161">
        <v>0</v>
      </c>
      <c r="I335" s="161">
        <v>0</v>
      </c>
      <c r="J335" s="161">
        <v>0</v>
      </c>
      <c r="K335" s="161">
        <v>0</v>
      </c>
      <c r="L335" s="161">
        <v>0</v>
      </c>
      <c r="M335" s="162">
        <v>1784590.26</v>
      </c>
      <c r="N335" s="161">
        <v>0</v>
      </c>
      <c r="O335" s="157">
        <v>1784590.26</v>
      </c>
      <c r="P335" s="163"/>
      <c r="Q335" s="185"/>
      <c r="R335" s="186"/>
    </row>
    <row r="336" spans="1:18" ht="12">
      <c r="B336" s="168" t="s">
        <v>841</v>
      </c>
      <c r="C336" s="176" t="s">
        <v>842</v>
      </c>
      <c r="D336" s="161">
        <v>488318.29</v>
      </c>
      <c r="E336" s="161">
        <v>0</v>
      </c>
      <c r="F336" s="161">
        <v>1491947.55</v>
      </c>
      <c r="G336" s="161">
        <v>0</v>
      </c>
      <c r="H336" s="161">
        <v>0</v>
      </c>
      <c r="I336" s="161">
        <v>0</v>
      </c>
      <c r="J336" s="161">
        <v>76724.3</v>
      </c>
      <c r="K336" s="161">
        <v>0</v>
      </c>
      <c r="L336" s="161">
        <v>0</v>
      </c>
      <c r="M336" s="162">
        <v>2056990.1400000001</v>
      </c>
      <c r="N336" s="161">
        <v>-2056990.1400000001</v>
      </c>
      <c r="O336" s="157">
        <v>0</v>
      </c>
      <c r="P336" s="163"/>
      <c r="Q336" s="185"/>
      <c r="R336" s="186"/>
    </row>
    <row r="337" spans="1:18" ht="12">
      <c r="B337" s="168" t="s">
        <v>843</v>
      </c>
      <c r="C337" s="172" t="s">
        <v>844</v>
      </c>
      <c r="D337" s="161">
        <v>0</v>
      </c>
      <c r="E337" s="161">
        <v>0</v>
      </c>
      <c r="F337" s="161">
        <v>121701.5</v>
      </c>
      <c r="G337" s="161">
        <v>0</v>
      </c>
      <c r="H337" s="161">
        <v>0</v>
      </c>
      <c r="I337" s="161">
        <v>0</v>
      </c>
      <c r="J337" s="161">
        <v>0</v>
      </c>
      <c r="K337" s="161">
        <v>0</v>
      </c>
      <c r="L337" s="161">
        <v>0</v>
      </c>
      <c r="M337" s="162">
        <v>121701.5</v>
      </c>
      <c r="N337" s="161">
        <v>-121701.5</v>
      </c>
      <c r="O337" s="157">
        <v>0</v>
      </c>
      <c r="P337" s="163"/>
      <c r="Q337" s="185"/>
      <c r="R337" s="186"/>
    </row>
    <row r="338" spans="1:18" ht="12">
      <c r="B338" s="168" t="s">
        <v>845</v>
      </c>
      <c r="C338" s="172" t="s">
        <v>846</v>
      </c>
      <c r="D338" s="161">
        <v>0</v>
      </c>
      <c r="E338" s="161">
        <v>0</v>
      </c>
      <c r="F338" s="161">
        <v>52096.61</v>
      </c>
      <c r="G338" s="161">
        <v>0</v>
      </c>
      <c r="H338" s="161">
        <v>0</v>
      </c>
      <c r="I338" s="161">
        <v>0</v>
      </c>
      <c r="J338" s="161">
        <v>0</v>
      </c>
      <c r="K338" s="161">
        <v>0</v>
      </c>
      <c r="L338" s="161">
        <v>0</v>
      </c>
      <c r="M338" s="162">
        <v>52096.61</v>
      </c>
      <c r="N338" s="161">
        <v>-52096.61</v>
      </c>
      <c r="O338" s="157">
        <v>0</v>
      </c>
      <c r="P338" s="163"/>
      <c r="Q338" s="185"/>
      <c r="R338" s="186"/>
    </row>
    <row r="339" spans="1:18" ht="12">
      <c r="A339" s="130" t="s">
        <v>850</v>
      </c>
      <c r="B339" s="168" t="s">
        <v>847</v>
      </c>
      <c r="C339" s="172" t="s">
        <v>848</v>
      </c>
      <c r="D339" s="161">
        <v>137335.03</v>
      </c>
      <c r="E339" s="161">
        <v>0</v>
      </c>
      <c r="F339" s="161">
        <v>202323</v>
      </c>
      <c r="G339" s="161">
        <v>0</v>
      </c>
      <c r="H339" s="161">
        <v>0</v>
      </c>
      <c r="I339" s="161">
        <v>0</v>
      </c>
      <c r="J339" s="161">
        <v>0</v>
      </c>
      <c r="K339" s="161">
        <v>0</v>
      </c>
      <c r="L339" s="161">
        <v>0</v>
      </c>
      <c r="M339" s="162">
        <v>339658.03</v>
      </c>
      <c r="N339" s="161">
        <v>-339658.03</v>
      </c>
      <c r="O339" s="157">
        <v>0</v>
      </c>
      <c r="P339" s="163"/>
      <c r="Q339" s="185"/>
      <c r="R339" s="186"/>
    </row>
    <row r="340" spans="1:18" ht="12">
      <c r="B340" s="212"/>
      <c r="C340" s="176"/>
      <c r="D340" s="196"/>
      <c r="E340" s="196"/>
      <c r="F340" s="196"/>
      <c r="G340" s="196"/>
      <c r="H340" s="196"/>
      <c r="I340" s="196"/>
      <c r="J340" s="196"/>
      <c r="K340" s="196"/>
      <c r="L340" s="196"/>
      <c r="M340" s="196"/>
      <c r="N340" s="196"/>
      <c r="O340" s="196"/>
      <c r="P340" s="163"/>
      <c r="Q340" s="185"/>
      <c r="R340" s="186"/>
    </row>
    <row r="341" spans="1:18" ht="12">
      <c r="B341" s="197" t="s">
        <v>849</v>
      </c>
      <c r="C341" s="176"/>
      <c r="D341" s="198">
        <v>15684462.269999998</v>
      </c>
      <c r="E341" s="198">
        <v>3132745.2199999997</v>
      </c>
      <c r="F341" s="198">
        <v>86187909.579999998</v>
      </c>
      <c r="G341" s="198">
        <v>30445</v>
      </c>
      <c r="H341" s="198">
        <v>0</v>
      </c>
      <c r="I341" s="198">
        <v>0</v>
      </c>
      <c r="J341" s="198">
        <v>630052.31000000006</v>
      </c>
      <c r="K341" s="198">
        <v>0</v>
      </c>
      <c r="L341" s="198">
        <v>0</v>
      </c>
      <c r="M341" s="198">
        <v>105665614.38000001</v>
      </c>
      <c r="N341" s="198">
        <v>-14797159.83</v>
      </c>
      <c r="O341" s="198">
        <v>90868454.550000012</v>
      </c>
      <c r="P341" s="163"/>
      <c r="Q341" s="185"/>
      <c r="R341" s="186"/>
    </row>
    <row r="342" spans="1:18" ht="12">
      <c r="B342" s="212"/>
      <c r="C342" s="176"/>
      <c r="D342" s="199"/>
      <c r="E342" s="199"/>
      <c r="F342" s="199"/>
      <c r="G342" s="199"/>
      <c r="H342" s="199"/>
      <c r="I342" s="199"/>
      <c r="J342" s="199"/>
      <c r="K342" s="199"/>
      <c r="L342" s="199"/>
      <c r="M342" s="199"/>
      <c r="N342" s="199"/>
      <c r="O342" s="207"/>
      <c r="P342" s="163"/>
      <c r="Q342" s="185"/>
      <c r="R342" s="186"/>
    </row>
    <row r="343" spans="1:18" ht="12">
      <c r="B343" s="168" t="s">
        <v>851</v>
      </c>
      <c r="C343" s="172" t="s">
        <v>852</v>
      </c>
      <c r="D343" s="161">
        <v>0</v>
      </c>
      <c r="E343" s="161">
        <v>1815135</v>
      </c>
      <c r="F343" s="161">
        <v>0</v>
      </c>
      <c r="G343" s="161">
        <v>3264205.67</v>
      </c>
      <c r="H343" s="161">
        <v>0</v>
      </c>
      <c r="I343" s="161">
        <v>0</v>
      </c>
      <c r="J343" s="161">
        <v>0</v>
      </c>
      <c r="K343" s="161">
        <v>0</v>
      </c>
      <c r="L343" s="161">
        <v>0</v>
      </c>
      <c r="M343" s="162">
        <v>5079340.67</v>
      </c>
      <c r="N343" s="161">
        <v>0</v>
      </c>
      <c r="O343" s="223">
        <v>5079340.67</v>
      </c>
      <c r="P343" s="163"/>
      <c r="Q343" s="185"/>
      <c r="R343" s="186"/>
    </row>
    <row r="344" spans="1:18" ht="12">
      <c r="B344" s="212" t="s">
        <v>853</v>
      </c>
      <c r="C344" s="176" t="s">
        <v>853</v>
      </c>
      <c r="D344" s="224"/>
      <c r="E344" s="224"/>
      <c r="F344" s="224"/>
      <c r="G344" s="224"/>
      <c r="H344" s="224"/>
      <c r="I344" s="224"/>
      <c r="J344" s="224"/>
      <c r="K344" s="224"/>
      <c r="L344" s="224"/>
      <c r="M344" s="224"/>
      <c r="N344" s="224"/>
      <c r="O344" s="224"/>
      <c r="P344" s="163"/>
      <c r="Q344" s="185"/>
      <c r="R344" s="186"/>
    </row>
    <row r="345" spans="1:18" ht="12">
      <c r="A345" s="130" t="s">
        <v>856</v>
      </c>
      <c r="B345" s="197" t="s">
        <v>854</v>
      </c>
      <c r="C345" s="176"/>
      <c r="D345" s="225">
        <v>0</v>
      </c>
      <c r="E345" s="225">
        <v>1815135</v>
      </c>
      <c r="F345" s="225">
        <v>0</v>
      </c>
      <c r="G345" s="225">
        <v>3264205.67</v>
      </c>
      <c r="H345" s="225">
        <v>0</v>
      </c>
      <c r="I345" s="225">
        <v>0</v>
      </c>
      <c r="J345" s="225">
        <v>0</v>
      </c>
      <c r="K345" s="225">
        <v>0</v>
      </c>
      <c r="L345" s="225">
        <v>0</v>
      </c>
      <c r="M345" s="225">
        <v>5079340.67</v>
      </c>
      <c r="N345" s="225">
        <v>0</v>
      </c>
      <c r="O345" s="225">
        <v>5079340.67</v>
      </c>
      <c r="P345" s="163"/>
      <c r="Q345" s="185"/>
      <c r="R345" s="186"/>
    </row>
    <row r="346" spans="1:18" ht="12">
      <c r="A346" s="130" t="s">
        <v>859</v>
      </c>
      <c r="B346" s="212"/>
      <c r="C346" s="176"/>
      <c r="D346" s="199"/>
      <c r="E346" s="199"/>
      <c r="F346" s="199"/>
      <c r="G346" s="199"/>
      <c r="H346" s="199"/>
      <c r="I346" s="199"/>
      <c r="J346" s="199"/>
      <c r="K346" s="199"/>
      <c r="L346" s="199"/>
      <c r="M346" s="199"/>
      <c r="N346" s="199"/>
      <c r="O346" s="207"/>
      <c r="P346" s="163"/>
      <c r="Q346" s="185"/>
      <c r="R346" s="186"/>
    </row>
    <row r="347" spans="1:18" ht="12">
      <c r="A347" s="130" t="s">
        <v>862</v>
      </c>
      <c r="B347" s="219" t="s">
        <v>855</v>
      </c>
      <c r="C347" s="201"/>
      <c r="D347" s="202"/>
      <c r="E347" s="202"/>
      <c r="F347" s="202"/>
      <c r="G347" s="202"/>
      <c r="H347" s="202"/>
      <c r="I347" s="202"/>
      <c r="J347" s="202"/>
      <c r="K347" s="202"/>
      <c r="L347" s="202"/>
      <c r="M347" s="202"/>
      <c r="N347" s="202"/>
      <c r="O347" s="157"/>
      <c r="P347" s="163"/>
      <c r="Q347" s="185"/>
      <c r="R347" s="186"/>
    </row>
    <row r="348" spans="1:18" ht="12">
      <c r="A348" s="130" t="s">
        <v>865</v>
      </c>
      <c r="B348" s="222"/>
      <c r="C348" s="160"/>
      <c r="D348" s="202"/>
      <c r="E348" s="202"/>
      <c r="F348" s="202"/>
      <c r="G348" s="202"/>
      <c r="H348" s="202"/>
      <c r="I348" s="202"/>
      <c r="J348" s="202"/>
      <c r="K348" s="202"/>
      <c r="L348" s="202"/>
      <c r="M348" s="202"/>
      <c r="N348" s="202"/>
      <c r="O348" s="157"/>
      <c r="P348" s="163"/>
      <c r="Q348" s="185"/>
      <c r="R348" s="186"/>
    </row>
    <row r="349" spans="1:18" ht="12">
      <c r="B349" s="168" t="s">
        <v>857</v>
      </c>
      <c r="C349" s="176" t="s">
        <v>858</v>
      </c>
      <c r="D349" s="161">
        <v>13390710.790000001</v>
      </c>
      <c r="E349" s="161">
        <v>1137681.1199999999</v>
      </c>
      <c r="F349" s="161">
        <v>2496929.5300000003</v>
      </c>
      <c r="G349" s="161">
        <v>887875.09000000008</v>
      </c>
      <c r="H349" s="161">
        <v>154938.40000000002</v>
      </c>
      <c r="I349" s="161">
        <v>0</v>
      </c>
      <c r="J349" s="161">
        <v>18326217.909999996</v>
      </c>
      <c r="K349" s="161">
        <v>353477.04</v>
      </c>
      <c r="L349" s="161">
        <v>180.78</v>
      </c>
      <c r="M349" s="162">
        <v>36748010.659999996</v>
      </c>
      <c r="N349" s="161">
        <v>0</v>
      </c>
      <c r="O349" s="157">
        <v>36748010.659999996</v>
      </c>
      <c r="P349" s="163"/>
      <c r="Q349" s="185"/>
      <c r="R349" s="186"/>
    </row>
    <row r="350" spans="1:18" ht="12">
      <c r="B350" s="168" t="s">
        <v>860</v>
      </c>
      <c r="C350" s="176" t="s">
        <v>861</v>
      </c>
      <c r="D350" s="161">
        <v>7410295.6399999997</v>
      </c>
      <c r="E350" s="161">
        <v>264637.3</v>
      </c>
      <c r="F350" s="161">
        <v>499678.95</v>
      </c>
      <c r="G350" s="161">
        <v>1755004.53</v>
      </c>
      <c r="H350" s="161">
        <v>34603.81</v>
      </c>
      <c r="I350" s="161">
        <v>0</v>
      </c>
      <c r="J350" s="161">
        <v>5467480.5800000001</v>
      </c>
      <c r="K350" s="161">
        <v>447.91</v>
      </c>
      <c r="L350" s="161">
        <v>0</v>
      </c>
      <c r="M350" s="162">
        <v>15432148.720000001</v>
      </c>
      <c r="N350" s="161">
        <v>0</v>
      </c>
      <c r="O350" s="157">
        <v>15432148.720000001</v>
      </c>
      <c r="P350" s="163"/>
      <c r="Q350" s="185"/>
      <c r="R350" s="186"/>
    </row>
    <row r="351" spans="1:18" ht="12">
      <c r="B351" s="168" t="s">
        <v>863</v>
      </c>
      <c r="C351" s="176" t="s">
        <v>864</v>
      </c>
      <c r="D351" s="161">
        <v>603310.7699999999</v>
      </c>
      <c r="E351" s="161">
        <v>4779</v>
      </c>
      <c r="F351" s="161">
        <v>1576040.79</v>
      </c>
      <c r="G351" s="161">
        <v>49521.85</v>
      </c>
      <c r="H351" s="161">
        <v>68042.989999999991</v>
      </c>
      <c r="I351" s="161">
        <v>0</v>
      </c>
      <c r="J351" s="161">
        <v>487.64</v>
      </c>
      <c r="K351" s="161">
        <v>0</v>
      </c>
      <c r="L351" s="161">
        <v>0</v>
      </c>
      <c r="M351" s="162">
        <v>2302183.0400000005</v>
      </c>
      <c r="N351" s="161">
        <v>0</v>
      </c>
      <c r="O351" s="157">
        <v>2302183.0400000005</v>
      </c>
      <c r="P351" s="163"/>
      <c r="Q351" s="185"/>
      <c r="R351" s="186"/>
    </row>
    <row r="352" spans="1:18" ht="12">
      <c r="B352" s="168" t="s">
        <v>866</v>
      </c>
      <c r="C352" s="176" t="s">
        <v>867</v>
      </c>
      <c r="D352" s="161">
        <v>8999464.4900000002</v>
      </c>
      <c r="E352" s="161">
        <v>1527343.84</v>
      </c>
      <c r="F352" s="161">
        <v>1512160.1</v>
      </c>
      <c r="G352" s="161">
        <v>358599.38</v>
      </c>
      <c r="H352" s="161">
        <v>2936.42</v>
      </c>
      <c r="I352" s="161">
        <v>0</v>
      </c>
      <c r="J352" s="161">
        <v>3010244.4600000004</v>
      </c>
      <c r="K352" s="161">
        <v>0</v>
      </c>
      <c r="L352" s="161">
        <v>0</v>
      </c>
      <c r="M352" s="162">
        <v>15410748.690000001</v>
      </c>
      <c r="N352" s="161">
        <v>0</v>
      </c>
      <c r="O352" s="157">
        <v>15410748.690000001</v>
      </c>
      <c r="P352" s="163"/>
      <c r="Q352" s="185"/>
      <c r="R352" s="186"/>
    </row>
    <row r="353" spans="1:18" ht="12">
      <c r="B353" s="212"/>
      <c r="C353" s="176"/>
      <c r="D353" s="196"/>
      <c r="E353" s="196"/>
      <c r="F353" s="196"/>
      <c r="G353" s="196"/>
      <c r="H353" s="196"/>
      <c r="I353" s="196"/>
      <c r="J353" s="196"/>
      <c r="K353" s="196"/>
      <c r="L353" s="196"/>
      <c r="M353" s="196"/>
      <c r="N353" s="196"/>
      <c r="O353" s="196"/>
      <c r="P353" s="163"/>
      <c r="Q353" s="185"/>
      <c r="R353" s="186"/>
    </row>
    <row r="354" spans="1:18" ht="12">
      <c r="A354" s="130" t="s">
        <v>870</v>
      </c>
      <c r="B354" s="197" t="s">
        <v>868</v>
      </c>
      <c r="C354" s="176"/>
      <c r="D354" s="198">
        <v>30403781.689999998</v>
      </c>
      <c r="E354" s="198">
        <v>2934441.26</v>
      </c>
      <c r="F354" s="198">
        <v>6084809.370000001</v>
      </c>
      <c r="G354" s="198">
        <v>3051000.85</v>
      </c>
      <c r="H354" s="198">
        <v>260521.62000000002</v>
      </c>
      <c r="I354" s="198">
        <v>0</v>
      </c>
      <c r="J354" s="198">
        <v>26804430.589999996</v>
      </c>
      <c r="K354" s="198">
        <v>353924.94999999995</v>
      </c>
      <c r="L354" s="198">
        <v>180.78</v>
      </c>
      <c r="M354" s="198">
        <v>69893091.109999999</v>
      </c>
      <c r="N354" s="198">
        <v>0</v>
      </c>
      <c r="O354" s="198">
        <v>69893091.109999999</v>
      </c>
      <c r="P354" s="163"/>
      <c r="Q354" s="185"/>
      <c r="R354" s="186"/>
    </row>
    <row r="355" spans="1:18" ht="12">
      <c r="A355" s="130" t="s">
        <v>873</v>
      </c>
      <c r="B355" s="212"/>
      <c r="C355" s="176"/>
      <c r="D355" s="199"/>
      <c r="E355" s="199"/>
      <c r="F355" s="199"/>
      <c r="G355" s="199"/>
      <c r="H355" s="199"/>
      <c r="I355" s="199"/>
      <c r="J355" s="199"/>
      <c r="K355" s="199"/>
      <c r="L355" s="199"/>
      <c r="M355" s="199"/>
      <c r="N355" s="199"/>
      <c r="O355" s="207"/>
      <c r="P355" s="163"/>
      <c r="Q355" s="185"/>
      <c r="R355" s="186"/>
    </row>
    <row r="356" spans="1:18" ht="12">
      <c r="A356" s="130" t="s">
        <v>876</v>
      </c>
      <c r="B356" s="219" t="s">
        <v>869</v>
      </c>
      <c r="C356" s="201"/>
      <c r="D356" s="202"/>
      <c r="E356" s="202"/>
      <c r="F356" s="202"/>
      <c r="G356" s="202"/>
      <c r="H356" s="202"/>
      <c r="I356" s="202"/>
      <c r="J356" s="202"/>
      <c r="K356" s="202"/>
      <c r="L356" s="202"/>
      <c r="M356" s="202"/>
      <c r="N356" s="202"/>
      <c r="O356" s="157"/>
      <c r="P356" s="163"/>
      <c r="Q356" s="185"/>
      <c r="R356" s="186"/>
    </row>
    <row r="357" spans="1:18" ht="12">
      <c r="B357" s="222"/>
      <c r="C357" s="160"/>
      <c r="D357" s="202"/>
      <c r="E357" s="202"/>
      <c r="F357" s="202"/>
      <c r="G357" s="202"/>
      <c r="H357" s="202"/>
      <c r="I357" s="202"/>
      <c r="J357" s="202"/>
      <c r="K357" s="202"/>
      <c r="L357" s="202"/>
      <c r="M357" s="202"/>
      <c r="N357" s="202"/>
      <c r="O357" s="157"/>
      <c r="P357" s="163"/>
      <c r="Q357" s="185"/>
      <c r="R357" s="186"/>
    </row>
    <row r="358" spans="1:18" ht="12">
      <c r="A358" s="130" t="s">
        <v>881</v>
      </c>
      <c r="B358" s="212" t="s">
        <v>871</v>
      </c>
      <c r="C358" s="176" t="s">
        <v>872</v>
      </c>
      <c r="D358" s="161">
        <v>0</v>
      </c>
      <c r="E358" s="161">
        <v>1021428.5700000001</v>
      </c>
      <c r="F358" s="161">
        <v>0</v>
      </c>
      <c r="G358" s="161">
        <v>0</v>
      </c>
      <c r="H358" s="161">
        <v>0</v>
      </c>
      <c r="I358" s="161">
        <v>0</v>
      </c>
      <c r="J358" s="161">
        <v>0</v>
      </c>
      <c r="K358" s="161">
        <v>3209779</v>
      </c>
      <c r="L358" s="161">
        <v>0</v>
      </c>
      <c r="M358" s="162">
        <v>4231207.57</v>
      </c>
      <c r="N358" s="161">
        <v>-4231207.5699999994</v>
      </c>
      <c r="O358" s="162">
        <v>0</v>
      </c>
      <c r="P358" s="163"/>
      <c r="Q358" s="185"/>
      <c r="R358" s="186"/>
    </row>
    <row r="359" spans="1:18" ht="12">
      <c r="A359" s="130" t="s">
        <v>884</v>
      </c>
      <c r="B359" s="212" t="s">
        <v>874</v>
      </c>
      <c r="C359" s="176" t="s">
        <v>875</v>
      </c>
      <c r="D359" s="161">
        <v>40872.79</v>
      </c>
      <c r="E359" s="161">
        <v>25336.639999999999</v>
      </c>
      <c r="F359" s="161">
        <v>0</v>
      </c>
      <c r="G359" s="161">
        <v>0</v>
      </c>
      <c r="H359" s="161">
        <v>0</v>
      </c>
      <c r="I359" s="161">
        <v>0</v>
      </c>
      <c r="J359" s="161">
        <v>297319</v>
      </c>
      <c r="K359" s="161">
        <v>22598.400000000001</v>
      </c>
      <c r="L359" s="161">
        <v>0</v>
      </c>
      <c r="M359" s="162">
        <v>386126.83</v>
      </c>
      <c r="N359" s="161">
        <v>-386126.83</v>
      </c>
      <c r="O359" s="162">
        <v>0</v>
      </c>
      <c r="P359" s="163"/>
      <c r="Q359" s="185"/>
      <c r="R359" s="186"/>
    </row>
    <row r="360" spans="1:18" ht="12">
      <c r="A360" s="130" t="s">
        <v>887</v>
      </c>
      <c r="B360" s="212" t="s">
        <v>877</v>
      </c>
      <c r="C360" s="176" t="s">
        <v>878</v>
      </c>
      <c r="D360" s="161">
        <v>58490.41</v>
      </c>
      <c r="E360" s="161">
        <v>0</v>
      </c>
      <c r="F360" s="161">
        <v>0</v>
      </c>
      <c r="G360" s="161">
        <v>0</v>
      </c>
      <c r="H360" s="161">
        <v>0</v>
      </c>
      <c r="I360" s="161">
        <v>0</v>
      </c>
      <c r="J360" s="161">
        <v>0</v>
      </c>
      <c r="K360" s="161">
        <v>1054842.24</v>
      </c>
      <c r="L360" s="161">
        <v>0</v>
      </c>
      <c r="M360" s="162">
        <v>1113332.6499999999</v>
      </c>
      <c r="N360" s="161">
        <v>-1113332.6499999999</v>
      </c>
      <c r="O360" s="162">
        <v>0</v>
      </c>
      <c r="P360" s="163"/>
      <c r="Q360" s="185"/>
      <c r="R360" s="186"/>
    </row>
    <row r="361" spans="1:18" ht="12">
      <c r="A361" s="130" t="s">
        <v>890</v>
      </c>
      <c r="B361" s="212" t="s">
        <v>879</v>
      </c>
      <c r="C361" s="176" t="s">
        <v>880</v>
      </c>
      <c r="D361" s="161">
        <v>0</v>
      </c>
      <c r="E361" s="161">
        <v>0</v>
      </c>
      <c r="F361" s="161">
        <v>0</v>
      </c>
      <c r="G361" s="161">
        <v>0</v>
      </c>
      <c r="H361" s="161">
        <v>0</v>
      </c>
      <c r="I361" s="161">
        <v>0</v>
      </c>
      <c r="J361" s="161">
        <v>0</v>
      </c>
      <c r="K361" s="161">
        <v>0</v>
      </c>
      <c r="L361" s="161">
        <v>0</v>
      </c>
      <c r="M361" s="162">
        <v>0</v>
      </c>
      <c r="N361" s="161">
        <v>0</v>
      </c>
      <c r="O361" s="162">
        <v>0</v>
      </c>
      <c r="P361" s="163"/>
      <c r="Q361" s="185"/>
      <c r="R361" s="186"/>
    </row>
    <row r="362" spans="1:18" ht="12">
      <c r="A362" s="130" t="s">
        <v>893</v>
      </c>
      <c r="B362" s="212" t="s">
        <v>882</v>
      </c>
      <c r="C362" s="176" t="s">
        <v>883</v>
      </c>
      <c r="D362" s="161">
        <v>0</v>
      </c>
      <c r="E362" s="161">
        <v>0</v>
      </c>
      <c r="F362" s="161">
        <v>0</v>
      </c>
      <c r="G362" s="161">
        <v>0</v>
      </c>
      <c r="H362" s="161">
        <v>400</v>
      </c>
      <c r="I362" s="161">
        <v>0</v>
      </c>
      <c r="J362" s="161">
        <v>0</v>
      </c>
      <c r="K362" s="161">
        <v>0</v>
      </c>
      <c r="L362" s="161">
        <v>0</v>
      </c>
      <c r="M362" s="162">
        <v>400</v>
      </c>
      <c r="N362" s="161">
        <v>-400</v>
      </c>
      <c r="O362" s="162">
        <v>0</v>
      </c>
      <c r="P362" s="163"/>
      <c r="Q362" s="185"/>
      <c r="R362" s="186"/>
    </row>
    <row r="363" spans="1:18" ht="12">
      <c r="A363" s="130" t="s">
        <v>896</v>
      </c>
      <c r="B363" s="212" t="s">
        <v>885</v>
      </c>
      <c r="C363" s="176" t="s">
        <v>886</v>
      </c>
      <c r="D363" s="161">
        <v>0</v>
      </c>
      <c r="E363" s="161">
        <v>0</v>
      </c>
      <c r="F363" s="161">
        <v>0</v>
      </c>
      <c r="G363" s="161">
        <v>0</v>
      </c>
      <c r="H363" s="161">
        <v>0</v>
      </c>
      <c r="I363" s="161">
        <v>0</v>
      </c>
      <c r="J363" s="161">
        <v>0</v>
      </c>
      <c r="K363" s="161">
        <v>7871431.9199999999</v>
      </c>
      <c r="L363" s="161">
        <v>2142857</v>
      </c>
      <c r="M363" s="162">
        <v>10014288.92</v>
      </c>
      <c r="N363" s="161">
        <v>-10014288.92</v>
      </c>
      <c r="O363" s="162">
        <v>0</v>
      </c>
      <c r="P363" s="163"/>
      <c r="Q363" s="185"/>
      <c r="R363" s="186"/>
    </row>
    <row r="364" spans="1:18" ht="12">
      <c r="A364" s="130" t="s">
        <v>899</v>
      </c>
      <c r="B364" s="212" t="s">
        <v>888</v>
      </c>
      <c r="C364" s="176" t="s">
        <v>889</v>
      </c>
      <c r="D364" s="161">
        <v>0</v>
      </c>
      <c r="E364" s="161">
        <v>0</v>
      </c>
      <c r="F364" s="161">
        <v>0</v>
      </c>
      <c r="G364" s="161">
        <v>0</v>
      </c>
      <c r="H364" s="161">
        <v>0</v>
      </c>
      <c r="I364" s="161">
        <v>0</v>
      </c>
      <c r="J364" s="161">
        <v>0</v>
      </c>
      <c r="K364" s="161">
        <v>1352777</v>
      </c>
      <c r="L364" s="161">
        <v>0</v>
      </c>
      <c r="M364" s="162">
        <v>1352777</v>
      </c>
      <c r="N364" s="161">
        <v>-1352777</v>
      </c>
      <c r="O364" s="162">
        <v>0</v>
      </c>
      <c r="P364" s="163"/>
      <c r="Q364" s="185"/>
      <c r="R364" s="186"/>
    </row>
    <row r="365" spans="1:18" ht="12">
      <c r="A365" s="130" t="s">
        <v>902</v>
      </c>
      <c r="B365" s="212" t="s">
        <v>891</v>
      </c>
      <c r="C365" s="176" t="s">
        <v>892</v>
      </c>
      <c r="D365" s="161">
        <v>1731844.7</v>
      </c>
      <c r="E365" s="161">
        <v>1382108.29</v>
      </c>
      <c r="F365" s="161">
        <v>0</v>
      </c>
      <c r="G365" s="161">
        <v>1412925</v>
      </c>
      <c r="H365" s="161">
        <v>1835000</v>
      </c>
      <c r="I365" s="161">
        <v>0</v>
      </c>
      <c r="J365" s="161">
        <v>65270739.050000004</v>
      </c>
      <c r="K365" s="161">
        <v>449808.01999999996</v>
      </c>
      <c r="L365" s="161">
        <v>0</v>
      </c>
      <c r="M365" s="162">
        <v>72082425.060000002</v>
      </c>
      <c r="N365" s="161">
        <v>-72082425.060000002</v>
      </c>
      <c r="O365" s="162">
        <v>0</v>
      </c>
      <c r="P365" s="163"/>
      <c r="Q365" s="185"/>
      <c r="R365" s="186"/>
    </row>
    <row r="366" spans="1:18" ht="12">
      <c r="A366" s="130" t="s">
        <v>905</v>
      </c>
      <c r="B366" s="212" t="s">
        <v>894</v>
      </c>
      <c r="C366" s="176" t="s">
        <v>895</v>
      </c>
      <c r="D366" s="161">
        <v>1944285.7</v>
      </c>
      <c r="E366" s="161">
        <v>2255350.02</v>
      </c>
      <c r="F366" s="161">
        <v>286487.41000000003</v>
      </c>
      <c r="G366" s="161">
        <v>0</v>
      </c>
      <c r="H366" s="161">
        <v>750032.89</v>
      </c>
      <c r="I366" s="161">
        <v>0</v>
      </c>
      <c r="J366" s="161">
        <v>0</v>
      </c>
      <c r="K366" s="161">
        <v>2837.04</v>
      </c>
      <c r="L366" s="161">
        <v>0</v>
      </c>
      <c r="M366" s="162">
        <v>5238993.0599999996</v>
      </c>
      <c r="N366" s="161">
        <v>-5238993.0599999996</v>
      </c>
      <c r="O366" s="162">
        <v>0</v>
      </c>
      <c r="P366" s="163"/>
      <c r="Q366" s="185"/>
      <c r="R366" s="186"/>
    </row>
    <row r="367" spans="1:18" ht="14.25" customHeight="1">
      <c r="B367" s="212" t="s">
        <v>897</v>
      </c>
      <c r="C367" s="176" t="s">
        <v>898</v>
      </c>
      <c r="D367" s="161">
        <v>10186715.140000001</v>
      </c>
      <c r="E367" s="161">
        <v>47110.39</v>
      </c>
      <c r="F367" s="161">
        <v>3593591.4099999997</v>
      </c>
      <c r="G367" s="161">
        <v>0</v>
      </c>
      <c r="H367" s="161">
        <v>6917686.8700000001</v>
      </c>
      <c r="I367" s="161">
        <v>0</v>
      </c>
      <c r="J367" s="161">
        <v>7981719</v>
      </c>
      <c r="K367" s="161">
        <v>871.68</v>
      </c>
      <c r="L367" s="161">
        <v>1169434.1499999999</v>
      </c>
      <c r="M367" s="162">
        <v>29897128.640000001</v>
      </c>
      <c r="N367" s="161">
        <v>-29897128.639999997</v>
      </c>
      <c r="O367" s="162">
        <v>0</v>
      </c>
      <c r="P367" s="163"/>
      <c r="Q367" s="185"/>
      <c r="R367" s="186"/>
    </row>
    <row r="368" spans="1:18" ht="12">
      <c r="A368" s="130" t="s">
        <v>910</v>
      </c>
      <c r="B368" s="212" t="s">
        <v>900</v>
      </c>
      <c r="C368" s="176" t="s">
        <v>901</v>
      </c>
      <c r="D368" s="161">
        <v>3483</v>
      </c>
      <c r="E368" s="161">
        <v>65193.32</v>
      </c>
      <c r="F368" s="161">
        <v>0</v>
      </c>
      <c r="G368" s="161">
        <v>20000</v>
      </c>
      <c r="H368" s="161">
        <v>52630</v>
      </c>
      <c r="I368" s="161">
        <v>0</v>
      </c>
      <c r="J368" s="161">
        <v>3000000</v>
      </c>
      <c r="K368" s="161">
        <v>0</v>
      </c>
      <c r="L368" s="161">
        <v>0</v>
      </c>
      <c r="M368" s="162">
        <v>3141306.32</v>
      </c>
      <c r="N368" s="161">
        <v>-3141306.32</v>
      </c>
      <c r="O368" s="162">
        <v>0</v>
      </c>
      <c r="P368" s="163"/>
      <c r="Q368" s="185"/>
      <c r="R368" s="186"/>
    </row>
    <row r="369" spans="1:18" ht="12">
      <c r="B369" s="212" t="s">
        <v>903</v>
      </c>
      <c r="C369" s="176" t="s">
        <v>904</v>
      </c>
      <c r="D369" s="161">
        <v>0</v>
      </c>
      <c r="E369" s="161">
        <v>243893.28</v>
      </c>
      <c r="F369" s="161">
        <v>0</v>
      </c>
      <c r="G369" s="161">
        <v>0</v>
      </c>
      <c r="H369" s="161">
        <v>4663808.959999999</v>
      </c>
      <c r="I369" s="161">
        <v>0</v>
      </c>
      <c r="J369" s="161">
        <v>0</v>
      </c>
      <c r="K369" s="161">
        <v>0</v>
      </c>
      <c r="L369" s="161">
        <v>0</v>
      </c>
      <c r="M369" s="162">
        <v>4907702.2399999993</v>
      </c>
      <c r="N369" s="161">
        <v>-4907702.2399999993</v>
      </c>
      <c r="O369" s="162">
        <v>0</v>
      </c>
      <c r="P369" s="163"/>
      <c r="Q369" s="185"/>
      <c r="R369" s="186"/>
    </row>
    <row r="370" spans="1:18" ht="12">
      <c r="A370" s="130" t="s">
        <v>915</v>
      </c>
      <c r="B370" s="212" t="s">
        <v>906</v>
      </c>
      <c r="C370" s="176" t="s">
        <v>907</v>
      </c>
      <c r="D370" s="161">
        <v>0</v>
      </c>
      <c r="E370" s="161">
        <v>0</v>
      </c>
      <c r="F370" s="161">
        <v>234740.72</v>
      </c>
      <c r="G370" s="161">
        <v>0</v>
      </c>
      <c r="H370" s="161">
        <v>0</v>
      </c>
      <c r="I370" s="161">
        <v>0</v>
      </c>
      <c r="J370" s="161">
        <v>20877814.57</v>
      </c>
      <c r="K370" s="161">
        <v>1753390.56</v>
      </c>
      <c r="L370" s="161">
        <v>694279.86</v>
      </c>
      <c r="M370" s="162">
        <v>23560225.709999997</v>
      </c>
      <c r="N370" s="161">
        <v>-23560225.710000001</v>
      </c>
      <c r="O370" s="162">
        <v>0</v>
      </c>
      <c r="P370" s="163"/>
      <c r="Q370" s="185"/>
      <c r="R370" s="186"/>
    </row>
    <row r="371" spans="1:18" ht="24">
      <c r="B371" s="212" t="s">
        <v>908</v>
      </c>
      <c r="C371" s="176" t="s">
        <v>909</v>
      </c>
      <c r="D371" s="161">
        <v>0</v>
      </c>
      <c r="E371" s="161">
        <v>0</v>
      </c>
      <c r="F371" s="161">
        <v>0</v>
      </c>
      <c r="G371" s="161">
        <v>0</v>
      </c>
      <c r="H371" s="161">
        <v>0</v>
      </c>
      <c r="I371" s="161">
        <v>0</v>
      </c>
      <c r="J371" s="161">
        <v>215.8</v>
      </c>
      <c r="K371" s="161">
        <v>0</v>
      </c>
      <c r="L371" s="161">
        <v>0</v>
      </c>
      <c r="M371" s="162">
        <v>215.8</v>
      </c>
      <c r="N371" s="161">
        <v>-215.8</v>
      </c>
      <c r="O371" s="162">
        <v>0</v>
      </c>
      <c r="P371" s="163"/>
      <c r="Q371" s="185"/>
      <c r="R371" s="186"/>
    </row>
    <row r="372" spans="1:18" ht="12">
      <c r="A372" s="130" t="s">
        <v>920</v>
      </c>
      <c r="B372" s="168" t="s">
        <v>911</v>
      </c>
      <c r="C372" s="172" t="s">
        <v>912</v>
      </c>
      <c r="D372" s="161">
        <v>67232.75</v>
      </c>
      <c r="E372" s="161">
        <v>0</v>
      </c>
      <c r="F372" s="161">
        <v>0</v>
      </c>
      <c r="G372" s="161">
        <v>0</v>
      </c>
      <c r="H372" s="161">
        <v>0</v>
      </c>
      <c r="I372" s="161">
        <v>0</v>
      </c>
      <c r="J372" s="161">
        <v>0</v>
      </c>
      <c r="K372" s="161">
        <v>1750000</v>
      </c>
      <c r="L372" s="161">
        <v>6153019.3600000003</v>
      </c>
      <c r="M372" s="162">
        <v>7970252.1100000003</v>
      </c>
      <c r="N372" s="161">
        <v>-7796262.8300000001</v>
      </c>
      <c r="O372" s="162">
        <v>173989.28000000026</v>
      </c>
      <c r="P372" s="163"/>
      <c r="Q372" s="210"/>
      <c r="R372" s="211"/>
    </row>
    <row r="373" spans="1:18" ht="12">
      <c r="A373" s="130" t="s">
        <v>923</v>
      </c>
      <c r="B373" s="170" t="s">
        <v>913</v>
      </c>
      <c r="C373" s="172" t="s">
        <v>914</v>
      </c>
      <c r="D373" s="161">
        <v>39926.68</v>
      </c>
      <c r="E373" s="161">
        <v>0</v>
      </c>
      <c r="F373" s="161">
        <v>0</v>
      </c>
      <c r="G373" s="161">
        <v>0</v>
      </c>
      <c r="H373" s="161">
        <v>0</v>
      </c>
      <c r="I373" s="161">
        <v>0</v>
      </c>
      <c r="J373" s="161">
        <v>1988.49</v>
      </c>
      <c r="K373" s="161">
        <v>-23668.589999999997</v>
      </c>
      <c r="L373" s="161">
        <v>174010.11000000002</v>
      </c>
      <c r="M373" s="162">
        <v>192256.69</v>
      </c>
      <c r="N373" s="161">
        <v>-26132.400000000001</v>
      </c>
      <c r="O373" s="162"/>
      <c r="P373" s="163"/>
      <c r="Q373" s="210"/>
      <c r="R373" s="211"/>
    </row>
    <row r="374" spans="1:18" ht="12">
      <c r="A374" s="130" t="s">
        <v>926</v>
      </c>
      <c r="B374" s="168" t="s">
        <v>916</v>
      </c>
      <c r="C374" s="172" t="s">
        <v>917</v>
      </c>
      <c r="D374" s="161">
        <v>423534.63</v>
      </c>
      <c r="E374" s="161">
        <v>0</v>
      </c>
      <c r="F374" s="161">
        <v>0</v>
      </c>
      <c r="G374" s="161">
        <v>0</v>
      </c>
      <c r="H374" s="161">
        <v>0</v>
      </c>
      <c r="I374" s="161">
        <v>0</v>
      </c>
      <c r="J374" s="161">
        <v>0</v>
      </c>
      <c r="K374" s="161">
        <v>0</v>
      </c>
      <c r="L374" s="161">
        <v>-150118.74</v>
      </c>
      <c r="M374" s="162">
        <v>273415.89</v>
      </c>
      <c r="N374" s="161">
        <v>0</v>
      </c>
      <c r="O374" s="162">
        <v>273415.89</v>
      </c>
      <c r="P374" s="163"/>
      <c r="Q374" s="210"/>
      <c r="R374" s="211"/>
    </row>
    <row r="375" spans="1:18" ht="12">
      <c r="B375" s="168" t="s">
        <v>918</v>
      </c>
      <c r="C375" s="176" t="s">
        <v>919</v>
      </c>
      <c r="D375" s="161">
        <v>8844972.9000000022</v>
      </c>
      <c r="E375" s="161">
        <v>11601.22</v>
      </c>
      <c r="F375" s="161">
        <v>182295.35</v>
      </c>
      <c r="G375" s="161">
        <v>0</v>
      </c>
      <c r="H375" s="161">
        <v>0</v>
      </c>
      <c r="I375" s="161">
        <v>0</v>
      </c>
      <c r="J375" s="161">
        <v>22153844.059999999</v>
      </c>
      <c r="K375" s="161">
        <v>0</v>
      </c>
      <c r="L375" s="161">
        <v>0</v>
      </c>
      <c r="M375" s="162">
        <v>31192713.530000001</v>
      </c>
      <c r="N375" s="161">
        <v>0</v>
      </c>
      <c r="O375" s="162">
        <v>31192713.530000001</v>
      </c>
      <c r="P375" s="163"/>
      <c r="Q375" s="185"/>
      <c r="R375" s="186"/>
    </row>
    <row r="376" spans="1:18" ht="12">
      <c r="B376" s="168" t="s">
        <v>921</v>
      </c>
      <c r="C376" s="176" t="s">
        <v>922</v>
      </c>
      <c r="D376" s="161">
        <v>4292280.91</v>
      </c>
      <c r="E376" s="161">
        <v>365298.97</v>
      </c>
      <c r="F376" s="161">
        <v>761740.30999999994</v>
      </c>
      <c r="G376" s="161">
        <v>11629.8</v>
      </c>
      <c r="H376" s="161">
        <v>-326560.42999999993</v>
      </c>
      <c r="I376" s="161">
        <v>0</v>
      </c>
      <c r="J376" s="161">
        <v>2798452.71</v>
      </c>
      <c r="K376" s="161">
        <v>184179</v>
      </c>
      <c r="L376" s="161">
        <v>-30783.45</v>
      </c>
      <c r="M376" s="162">
        <v>8056237.8199999994</v>
      </c>
      <c r="N376" s="161">
        <v>0</v>
      </c>
      <c r="O376" s="162">
        <v>8056237.8199999994</v>
      </c>
      <c r="P376" s="163"/>
      <c r="Q376" s="185"/>
      <c r="R376" s="186"/>
    </row>
    <row r="377" spans="1:18" ht="12">
      <c r="B377" s="168" t="s">
        <v>924</v>
      </c>
      <c r="C377" s="172" t="s">
        <v>925</v>
      </c>
      <c r="D377" s="161">
        <v>0</v>
      </c>
      <c r="E377" s="161">
        <v>0</v>
      </c>
      <c r="F377" s="161">
        <v>0</v>
      </c>
      <c r="G377" s="161">
        <v>0</v>
      </c>
      <c r="H377" s="161">
        <v>0</v>
      </c>
      <c r="I377" s="161">
        <v>0</v>
      </c>
      <c r="J377" s="161">
        <v>0</v>
      </c>
      <c r="K377" s="161">
        <v>0</v>
      </c>
      <c r="L377" s="161">
        <v>0</v>
      </c>
      <c r="M377" s="162">
        <v>0</v>
      </c>
      <c r="N377" s="161">
        <v>0</v>
      </c>
      <c r="O377" s="162">
        <v>0</v>
      </c>
      <c r="P377" s="163"/>
      <c r="Q377" s="185"/>
      <c r="R377" s="186"/>
    </row>
    <row r="378" spans="1:18" ht="12">
      <c r="B378" s="168" t="s">
        <v>927</v>
      </c>
      <c r="C378" s="172" t="s">
        <v>928</v>
      </c>
      <c r="D378" s="161">
        <v>-12708.32</v>
      </c>
      <c r="E378" s="161">
        <v>255</v>
      </c>
      <c r="F378" s="161">
        <v>-3101.45</v>
      </c>
      <c r="G378" s="161">
        <v>0</v>
      </c>
      <c r="H378" s="161">
        <v>0</v>
      </c>
      <c r="I378" s="161">
        <v>0</v>
      </c>
      <c r="J378" s="161">
        <v>0</v>
      </c>
      <c r="K378" s="161">
        <v>0</v>
      </c>
      <c r="L378" s="161">
        <v>0</v>
      </c>
      <c r="M378" s="162">
        <v>-15554.77</v>
      </c>
      <c r="N378" s="161">
        <v>0</v>
      </c>
      <c r="O378" s="162">
        <v>-15554.77</v>
      </c>
      <c r="P378" s="163"/>
      <c r="Q378" s="185"/>
      <c r="R378" s="186"/>
    </row>
    <row r="379" spans="1:18" ht="12">
      <c r="B379" s="212"/>
      <c r="C379" s="176"/>
      <c r="D379" s="196"/>
      <c r="E379" s="196"/>
      <c r="F379" s="196"/>
      <c r="G379" s="196"/>
      <c r="H379" s="196"/>
      <c r="I379" s="196"/>
      <c r="J379" s="196"/>
      <c r="K379" s="196"/>
      <c r="L379" s="196"/>
      <c r="M379" s="196"/>
      <c r="N379" s="196"/>
      <c r="O379" s="196"/>
      <c r="P379" s="163"/>
      <c r="Q379" s="185"/>
      <c r="R379" s="186"/>
    </row>
    <row r="380" spans="1:18" ht="12">
      <c r="B380" s="197" t="s">
        <v>929</v>
      </c>
      <c r="C380" s="176"/>
      <c r="D380" s="198">
        <v>27620931.290000003</v>
      </c>
      <c r="E380" s="198">
        <v>5417575.6999999993</v>
      </c>
      <c r="F380" s="198">
        <v>5055753.7499999991</v>
      </c>
      <c r="G380" s="198">
        <v>1444554.8</v>
      </c>
      <c r="H380" s="198">
        <v>13892998.289999999</v>
      </c>
      <c r="I380" s="198">
        <v>0</v>
      </c>
      <c r="J380" s="198">
        <v>122382092.67999999</v>
      </c>
      <c r="K380" s="198">
        <v>17628846.27</v>
      </c>
      <c r="L380" s="198">
        <v>10152698.290000001</v>
      </c>
      <c r="M380" s="198">
        <v>203595451.06999999</v>
      </c>
      <c r="N380" s="198">
        <v>-163748525.03000003</v>
      </c>
      <c r="O380" s="198">
        <v>39846926.039999962</v>
      </c>
      <c r="P380" s="163"/>
      <c r="Q380" s="185"/>
      <c r="R380" s="186"/>
    </row>
    <row r="381" spans="1:18" ht="12">
      <c r="B381" s="212"/>
      <c r="C381" s="176"/>
      <c r="D381" s="226"/>
      <c r="E381" s="226"/>
      <c r="F381" s="226"/>
      <c r="G381" s="226"/>
      <c r="H381" s="226"/>
      <c r="I381" s="226"/>
      <c r="J381" s="226"/>
      <c r="K381" s="226"/>
      <c r="L381" s="226"/>
      <c r="M381" s="226"/>
      <c r="N381" s="226"/>
      <c r="O381" s="227"/>
      <c r="P381" s="163"/>
      <c r="Q381" s="185"/>
      <c r="R381" s="186"/>
    </row>
    <row r="382" spans="1:18" ht="12.75" thickBot="1">
      <c r="B382" s="228" t="s">
        <v>930</v>
      </c>
      <c r="C382" s="176"/>
      <c r="D382" s="229">
        <v>2299130368.0900002</v>
      </c>
      <c r="E382" s="229">
        <v>277094584.69</v>
      </c>
      <c r="F382" s="229">
        <v>103406669.76000001</v>
      </c>
      <c r="G382" s="229">
        <v>24708975.050000001</v>
      </c>
      <c r="H382" s="229">
        <v>1008229104.1299998</v>
      </c>
      <c r="I382" s="229">
        <v>26716.13</v>
      </c>
      <c r="J382" s="229">
        <v>348842441.51999998</v>
      </c>
      <c r="K382" s="229">
        <v>20866737.939999998</v>
      </c>
      <c r="L382" s="229">
        <v>11819455.690000001</v>
      </c>
      <c r="M382" s="229">
        <v>4094125053</v>
      </c>
      <c r="N382" s="229">
        <v>-619521641.0999999</v>
      </c>
      <c r="O382" s="230">
        <v>3474603411.9000001</v>
      </c>
      <c r="P382" s="163"/>
      <c r="Q382" s="185"/>
      <c r="R382" s="186"/>
    </row>
    <row r="383" spans="1:18" ht="12.75" thickTop="1">
      <c r="A383" s="130" t="s">
        <v>934</v>
      </c>
      <c r="B383" s="212"/>
      <c r="C383" s="176"/>
      <c r="D383" s="202"/>
      <c r="E383" s="202"/>
      <c r="F383" s="202"/>
      <c r="G383" s="202"/>
      <c r="H383" s="202"/>
      <c r="I383" s="202"/>
      <c r="J383" s="202"/>
      <c r="K383" s="202"/>
      <c r="L383" s="202"/>
      <c r="M383" s="162"/>
      <c r="N383" s="202"/>
      <c r="O383" s="157"/>
      <c r="P383" s="163"/>
      <c r="Q383" s="185"/>
      <c r="R383" s="186"/>
    </row>
    <row r="384" spans="1:18" ht="12">
      <c r="A384" s="130" t="s">
        <v>937</v>
      </c>
      <c r="B384" s="219" t="s">
        <v>931</v>
      </c>
      <c r="C384" s="201"/>
      <c r="D384" s="202"/>
      <c r="E384" s="202"/>
      <c r="F384" s="202"/>
      <c r="G384" s="202"/>
      <c r="H384" s="202"/>
      <c r="I384" s="202"/>
      <c r="J384" s="202"/>
      <c r="K384" s="202"/>
      <c r="L384" s="202"/>
      <c r="M384" s="162"/>
      <c r="N384" s="202"/>
      <c r="O384" s="157"/>
      <c r="P384" s="163"/>
      <c r="Q384" s="185"/>
      <c r="R384" s="186"/>
    </row>
    <row r="385" spans="1:253" ht="12">
      <c r="A385" s="130" t="s">
        <v>940</v>
      </c>
      <c r="B385" s="222"/>
      <c r="C385" s="160"/>
      <c r="D385" s="202"/>
      <c r="E385" s="202"/>
      <c r="F385" s="202"/>
      <c r="G385" s="202"/>
      <c r="H385" s="202"/>
      <c r="I385" s="202"/>
      <c r="J385" s="202"/>
      <c r="K385" s="202"/>
      <c r="L385" s="202"/>
      <c r="M385" s="162"/>
      <c r="N385" s="202"/>
      <c r="O385" s="157"/>
      <c r="P385" s="163"/>
      <c r="Q385" s="185"/>
      <c r="R385" s="186"/>
    </row>
    <row r="386" spans="1:253" ht="12">
      <c r="A386" s="130" t="s">
        <v>943</v>
      </c>
      <c r="B386" s="168" t="s">
        <v>932</v>
      </c>
      <c r="C386" s="171" t="s">
        <v>933</v>
      </c>
      <c r="D386" s="161">
        <v>0</v>
      </c>
      <c r="E386" s="161">
        <v>0</v>
      </c>
      <c r="F386" s="161">
        <v>0</v>
      </c>
      <c r="G386" s="161">
        <v>0</v>
      </c>
      <c r="H386" s="161">
        <v>0</v>
      </c>
      <c r="I386" s="161">
        <v>0</v>
      </c>
      <c r="J386" s="161">
        <v>0</v>
      </c>
      <c r="K386" s="161">
        <v>0</v>
      </c>
      <c r="L386" s="161">
        <v>0</v>
      </c>
      <c r="M386" s="162">
        <v>0</v>
      </c>
      <c r="N386" s="161">
        <v>0</v>
      </c>
      <c r="O386" s="157">
        <v>0</v>
      </c>
      <c r="P386" s="163"/>
      <c r="Q386" s="185"/>
      <c r="R386" s="186"/>
    </row>
    <row r="387" spans="1:253" ht="12">
      <c r="A387" s="130" t="s">
        <v>946</v>
      </c>
      <c r="B387" s="168" t="s">
        <v>935</v>
      </c>
      <c r="C387" s="176" t="s">
        <v>936</v>
      </c>
      <c r="D387" s="161">
        <v>41645208.489999995</v>
      </c>
      <c r="E387" s="161">
        <v>298634.23999999999</v>
      </c>
      <c r="F387" s="161">
        <v>876868.30999999994</v>
      </c>
      <c r="G387" s="161">
        <v>0</v>
      </c>
      <c r="H387" s="161">
        <v>0</v>
      </c>
      <c r="I387" s="161">
        <v>0</v>
      </c>
      <c r="J387" s="161">
        <v>0</v>
      </c>
      <c r="K387" s="161">
        <v>0</v>
      </c>
      <c r="L387" s="161">
        <v>0</v>
      </c>
      <c r="M387" s="162">
        <v>42820711.039999999</v>
      </c>
      <c r="N387" s="161">
        <v>0</v>
      </c>
      <c r="O387" s="157">
        <v>42820711.039999999</v>
      </c>
      <c r="P387" s="163"/>
      <c r="Q387" s="185"/>
      <c r="R387" s="186"/>
    </row>
    <row r="388" spans="1:253" ht="12">
      <c r="A388" s="130" t="s">
        <v>949</v>
      </c>
      <c r="B388" s="168" t="s">
        <v>938</v>
      </c>
      <c r="C388" s="176" t="s">
        <v>939</v>
      </c>
      <c r="D388" s="161">
        <v>39942923.469999999</v>
      </c>
      <c r="E388" s="161">
        <v>1005422.53</v>
      </c>
      <c r="F388" s="161">
        <v>316823.95</v>
      </c>
      <c r="G388" s="161">
        <v>0</v>
      </c>
      <c r="H388" s="161">
        <v>0</v>
      </c>
      <c r="I388" s="161">
        <v>0</v>
      </c>
      <c r="J388" s="161">
        <v>0</v>
      </c>
      <c r="K388" s="161">
        <v>0</v>
      </c>
      <c r="L388" s="161">
        <v>0</v>
      </c>
      <c r="M388" s="162">
        <v>41265169.950000003</v>
      </c>
      <c r="N388" s="161">
        <v>0</v>
      </c>
      <c r="O388" s="157">
        <v>41265169.950000003</v>
      </c>
      <c r="P388" s="163"/>
      <c r="Q388" s="185"/>
      <c r="R388" s="186"/>
      <c r="W388" s="218"/>
      <c r="X388" s="218"/>
      <c r="Y388" s="218"/>
      <c r="Z388" s="218"/>
      <c r="AA388" s="218"/>
      <c r="AB388" s="218"/>
      <c r="AC388" s="218"/>
      <c r="AD388" s="218"/>
      <c r="AE388" s="218"/>
      <c r="AF388" s="218"/>
      <c r="AG388" s="218"/>
      <c r="AH388" s="218"/>
      <c r="AI388" s="218"/>
      <c r="AJ388" s="218"/>
      <c r="AK388" s="218"/>
      <c r="AL388" s="218"/>
      <c r="AM388" s="218"/>
      <c r="AN388" s="218"/>
      <c r="AO388" s="218"/>
      <c r="AP388" s="218"/>
      <c r="AQ388" s="218"/>
      <c r="AR388" s="218"/>
      <c r="AS388" s="218"/>
      <c r="AT388" s="218"/>
      <c r="AU388" s="218"/>
      <c r="AV388" s="218"/>
      <c r="AW388" s="218"/>
      <c r="AX388" s="218"/>
      <c r="AY388" s="218"/>
      <c r="AZ388" s="218"/>
      <c r="BA388" s="218"/>
      <c r="BB388" s="218"/>
      <c r="BC388" s="218"/>
      <c r="BD388" s="218"/>
      <c r="BE388" s="218"/>
      <c r="BF388" s="218"/>
      <c r="BG388" s="218"/>
      <c r="BH388" s="218"/>
      <c r="BI388" s="218"/>
      <c r="BJ388" s="218"/>
      <c r="BK388" s="218"/>
      <c r="BL388" s="218"/>
      <c r="BM388" s="218"/>
      <c r="BN388" s="218"/>
      <c r="BO388" s="218"/>
      <c r="BP388" s="218"/>
      <c r="BQ388" s="218"/>
      <c r="BR388" s="218"/>
      <c r="BS388" s="218"/>
      <c r="BT388" s="218"/>
      <c r="BU388" s="218"/>
      <c r="BV388" s="218"/>
      <c r="BW388" s="218"/>
      <c r="BX388" s="218"/>
      <c r="BY388" s="218"/>
      <c r="BZ388" s="218"/>
      <c r="CA388" s="218"/>
      <c r="CB388" s="218"/>
      <c r="CC388" s="218"/>
      <c r="CD388" s="218"/>
      <c r="CE388" s="218"/>
      <c r="CF388" s="218"/>
      <c r="CG388" s="218"/>
      <c r="CH388" s="218"/>
      <c r="CI388" s="218"/>
      <c r="CJ388" s="218"/>
      <c r="CK388" s="218"/>
      <c r="CL388" s="218"/>
      <c r="CM388" s="218"/>
      <c r="CN388" s="218"/>
      <c r="CO388" s="218"/>
      <c r="CP388" s="218"/>
      <c r="CQ388" s="218"/>
      <c r="CR388" s="218"/>
      <c r="CS388" s="218"/>
      <c r="CT388" s="218"/>
      <c r="CU388" s="218"/>
      <c r="CV388" s="218"/>
      <c r="CW388" s="218"/>
      <c r="CX388" s="218"/>
      <c r="CY388" s="218"/>
      <c r="CZ388" s="218"/>
      <c r="DA388" s="218"/>
      <c r="DB388" s="218"/>
      <c r="DC388" s="218"/>
      <c r="DD388" s="218"/>
      <c r="DE388" s="218"/>
      <c r="DF388" s="218"/>
      <c r="DG388" s="218"/>
      <c r="DH388" s="218"/>
      <c r="DI388" s="218"/>
      <c r="DJ388" s="218"/>
      <c r="DK388" s="218"/>
      <c r="DL388" s="218"/>
      <c r="DM388" s="218"/>
      <c r="DN388" s="218"/>
      <c r="DO388" s="218"/>
      <c r="DP388" s="218"/>
      <c r="DQ388" s="218"/>
      <c r="DR388" s="218"/>
      <c r="DS388" s="218"/>
      <c r="DT388" s="218"/>
      <c r="DU388" s="218"/>
      <c r="DV388" s="218"/>
      <c r="DW388" s="218"/>
      <c r="DX388" s="218"/>
      <c r="DY388" s="218"/>
      <c r="DZ388" s="218"/>
      <c r="EA388" s="218"/>
      <c r="EB388" s="218"/>
      <c r="EC388" s="218"/>
      <c r="ED388" s="218"/>
      <c r="EE388" s="218"/>
      <c r="EF388" s="218"/>
      <c r="EG388" s="218"/>
      <c r="EH388" s="218"/>
      <c r="EI388" s="218"/>
      <c r="EJ388" s="218"/>
      <c r="EK388" s="218"/>
      <c r="EL388" s="218"/>
      <c r="EM388" s="218"/>
      <c r="EN388" s="218"/>
      <c r="EO388" s="218"/>
      <c r="EP388" s="218"/>
      <c r="EQ388" s="218"/>
      <c r="ER388" s="218"/>
      <c r="ES388" s="218"/>
      <c r="ET388" s="218"/>
      <c r="EU388" s="218"/>
      <c r="EV388" s="218"/>
      <c r="EW388" s="218"/>
      <c r="EX388" s="218"/>
      <c r="EY388" s="218"/>
      <c r="EZ388" s="218"/>
      <c r="FA388" s="218"/>
      <c r="FB388" s="218"/>
      <c r="FC388" s="218"/>
      <c r="FD388" s="218"/>
      <c r="FE388" s="218"/>
      <c r="FF388" s="218"/>
      <c r="FG388" s="218"/>
      <c r="FH388" s="218"/>
      <c r="FI388" s="218"/>
      <c r="FJ388" s="218"/>
      <c r="FK388" s="218"/>
      <c r="FL388" s="218"/>
      <c r="FM388" s="218"/>
      <c r="FN388" s="218"/>
      <c r="FO388" s="218"/>
      <c r="FP388" s="218"/>
      <c r="FQ388" s="218"/>
      <c r="FR388" s="218"/>
      <c r="FS388" s="218"/>
      <c r="FT388" s="218"/>
      <c r="FU388" s="218"/>
      <c r="FV388" s="218"/>
      <c r="FW388" s="218"/>
      <c r="FX388" s="218"/>
      <c r="FY388" s="218"/>
      <c r="FZ388" s="218"/>
      <c r="GA388" s="218"/>
      <c r="GB388" s="218"/>
      <c r="GC388" s="218"/>
      <c r="GD388" s="218"/>
      <c r="GE388" s="218"/>
      <c r="GF388" s="218"/>
      <c r="GG388" s="218"/>
      <c r="GH388" s="218"/>
      <c r="GI388" s="218"/>
      <c r="GJ388" s="218"/>
      <c r="GK388" s="218"/>
      <c r="GL388" s="218"/>
      <c r="GM388" s="218"/>
      <c r="GN388" s="218"/>
      <c r="GO388" s="218"/>
      <c r="GP388" s="218"/>
      <c r="GQ388" s="218"/>
      <c r="GR388" s="218"/>
      <c r="GS388" s="218"/>
      <c r="GT388" s="218"/>
      <c r="GU388" s="218"/>
      <c r="GV388" s="218"/>
      <c r="GW388" s="218"/>
      <c r="GX388" s="218"/>
      <c r="GY388" s="218"/>
      <c r="GZ388" s="218"/>
      <c r="HA388" s="218"/>
      <c r="HB388" s="218"/>
      <c r="HC388" s="218"/>
      <c r="HD388" s="218"/>
      <c r="HE388" s="218"/>
      <c r="HF388" s="218"/>
      <c r="HG388" s="218"/>
      <c r="HH388" s="218"/>
      <c r="HI388" s="218"/>
      <c r="HJ388" s="218"/>
      <c r="HK388" s="218"/>
      <c r="HL388" s="218"/>
      <c r="HM388" s="218"/>
      <c r="HN388" s="218"/>
      <c r="HO388" s="218"/>
      <c r="HP388" s="218"/>
      <c r="HQ388" s="218"/>
      <c r="HR388" s="218"/>
      <c r="HS388" s="218"/>
      <c r="HT388" s="218"/>
      <c r="HU388" s="218"/>
      <c r="HV388" s="218"/>
      <c r="HW388" s="218"/>
      <c r="HX388" s="218"/>
      <c r="HY388" s="218"/>
      <c r="HZ388" s="218"/>
      <c r="IA388" s="218"/>
      <c r="IB388" s="218"/>
      <c r="IC388" s="218"/>
      <c r="ID388" s="218"/>
      <c r="IE388" s="218"/>
      <c r="IF388" s="218"/>
      <c r="IG388" s="218"/>
      <c r="IH388" s="218"/>
      <c r="II388" s="218"/>
      <c r="IJ388" s="218"/>
      <c r="IK388" s="218"/>
      <c r="IL388" s="218"/>
      <c r="IM388" s="218"/>
      <c r="IN388" s="218"/>
      <c r="IO388" s="218"/>
      <c r="IP388" s="218"/>
      <c r="IQ388" s="218"/>
      <c r="IR388" s="218"/>
      <c r="IS388" s="218"/>
    </row>
    <row r="389" spans="1:253" ht="12">
      <c r="A389" s="130" t="s">
        <v>952</v>
      </c>
      <c r="B389" s="168" t="s">
        <v>941</v>
      </c>
      <c r="C389" s="172" t="s">
        <v>942</v>
      </c>
      <c r="D389" s="161">
        <v>54529631.759999998</v>
      </c>
      <c r="E389" s="161">
        <v>4522522.28</v>
      </c>
      <c r="F389" s="161">
        <v>529954.6</v>
      </c>
      <c r="G389" s="161">
        <v>0</v>
      </c>
      <c r="H389" s="161">
        <v>0</v>
      </c>
      <c r="I389" s="161">
        <v>0</v>
      </c>
      <c r="J389" s="161">
        <v>928141.84</v>
      </c>
      <c r="K389" s="161">
        <v>0</v>
      </c>
      <c r="L389" s="161">
        <v>0</v>
      </c>
      <c r="M389" s="162">
        <v>60510250.480000004</v>
      </c>
      <c r="N389" s="161">
        <v>0</v>
      </c>
      <c r="O389" s="157">
        <v>60510250.480000004</v>
      </c>
      <c r="P389" s="163"/>
      <c r="Q389" s="185"/>
      <c r="R389" s="186"/>
    </row>
    <row r="390" spans="1:253" ht="12">
      <c r="A390" s="130" t="s">
        <v>955</v>
      </c>
      <c r="B390" s="168" t="s">
        <v>944</v>
      </c>
      <c r="C390" s="172" t="s">
        <v>945</v>
      </c>
      <c r="D390" s="161">
        <v>282590</v>
      </c>
      <c r="E390" s="161">
        <v>0</v>
      </c>
      <c r="F390" s="161">
        <v>0</v>
      </c>
      <c r="G390" s="161">
        <v>0</v>
      </c>
      <c r="H390" s="161">
        <v>0</v>
      </c>
      <c r="I390" s="161">
        <v>0</v>
      </c>
      <c r="J390" s="161">
        <v>0</v>
      </c>
      <c r="K390" s="161">
        <v>0</v>
      </c>
      <c r="L390" s="161">
        <v>0</v>
      </c>
      <c r="M390" s="162">
        <v>282590</v>
      </c>
      <c r="N390" s="161">
        <v>0</v>
      </c>
      <c r="O390" s="157">
        <v>282590</v>
      </c>
      <c r="P390" s="163"/>
      <c r="Q390" s="185"/>
      <c r="R390" s="186"/>
    </row>
    <row r="391" spans="1:253" ht="12">
      <c r="A391" s="130" t="s">
        <v>958</v>
      </c>
      <c r="B391" s="168" t="s">
        <v>947</v>
      </c>
      <c r="C391" s="172" t="s">
        <v>948</v>
      </c>
      <c r="D391" s="161">
        <v>181974.01</v>
      </c>
      <c r="E391" s="161">
        <v>98613.83</v>
      </c>
      <c r="F391" s="161">
        <v>0</v>
      </c>
      <c r="G391" s="161">
        <v>0</v>
      </c>
      <c r="H391" s="161">
        <v>0</v>
      </c>
      <c r="I391" s="161">
        <v>0</v>
      </c>
      <c r="J391" s="161">
        <v>0</v>
      </c>
      <c r="K391" s="161">
        <v>0</v>
      </c>
      <c r="L391" s="161">
        <v>0</v>
      </c>
      <c r="M391" s="162">
        <v>280587.84000000003</v>
      </c>
      <c r="N391" s="161">
        <v>0</v>
      </c>
      <c r="O391" s="157">
        <v>280587.84000000003</v>
      </c>
      <c r="P391" s="163"/>
      <c r="Q391" s="185"/>
      <c r="R391" s="186"/>
    </row>
    <row r="392" spans="1:253" ht="12">
      <c r="A392" s="130" t="s">
        <v>961</v>
      </c>
      <c r="B392" s="168" t="s">
        <v>950</v>
      </c>
      <c r="C392" s="172" t="s">
        <v>951</v>
      </c>
      <c r="D392" s="161">
        <v>423161724.99999982</v>
      </c>
      <c r="E392" s="161">
        <v>7309454.5600000005</v>
      </c>
      <c r="F392" s="161">
        <v>42262.290000000008</v>
      </c>
      <c r="G392" s="161">
        <v>0</v>
      </c>
      <c r="H392" s="161">
        <v>0</v>
      </c>
      <c r="I392" s="161">
        <v>0</v>
      </c>
      <c r="J392" s="161">
        <v>0</v>
      </c>
      <c r="K392" s="161">
        <v>0</v>
      </c>
      <c r="L392" s="161">
        <v>0</v>
      </c>
      <c r="M392" s="162">
        <v>430513441.84999985</v>
      </c>
      <c r="N392" s="161">
        <v>0</v>
      </c>
      <c r="O392" s="157">
        <v>430513441.84999985</v>
      </c>
      <c r="P392" s="163"/>
      <c r="Q392" s="185"/>
      <c r="R392" s="186"/>
    </row>
    <row r="393" spans="1:253" ht="12">
      <c r="A393" s="130" t="s">
        <v>964</v>
      </c>
      <c r="B393" s="168" t="s">
        <v>953</v>
      </c>
      <c r="C393" s="172" t="s">
        <v>954</v>
      </c>
      <c r="D393" s="161">
        <v>65993669.720000014</v>
      </c>
      <c r="E393" s="161">
        <v>548246.96000000008</v>
      </c>
      <c r="F393" s="161">
        <v>54341.5</v>
      </c>
      <c r="G393" s="161">
        <v>0</v>
      </c>
      <c r="H393" s="161">
        <v>0</v>
      </c>
      <c r="I393" s="161">
        <v>0</v>
      </c>
      <c r="J393" s="161">
        <v>0</v>
      </c>
      <c r="K393" s="161">
        <v>0</v>
      </c>
      <c r="L393" s="161">
        <v>0</v>
      </c>
      <c r="M393" s="162">
        <v>66596258.180000015</v>
      </c>
      <c r="N393" s="161">
        <v>0</v>
      </c>
      <c r="O393" s="157">
        <v>66596258.180000015</v>
      </c>
      <c r="P393" s="163"/>
      <c r="Q393" s="185"/>
      <c r="R393" s="186"/>
    </row>
    <row r="394" spans="1:253" ht="12">
      <c r="A394" s="130" t="s">
        <v>967</v>
      </c>
      <c r="B394" s="168" t="s">
        <v>956</v>
      </c>
      <c r="C394" s="172" t="s">
        <v>957</v>
      </c>
      <c r="D394" s="161">
        <v>263822.86</v>
      </c>
      <c r="E394" s="161">
        <v>589.72</v>
      </c>
      <c r="F394" s="161">
        <v>0</v>
      </c>
      <c r="G394" s="161">
        <v>0</v>
      </c>
      <c r="H394" s="161">
        <v>0</v>
      </c>
      <c r="I394" s="161">
        <v>0</v>
      </c>
      <c r="J394" s="161">
        <v>0</v>
      </c>
      <c r="K394" s="161">
        <v>0</v>
      </c>
      <c r="L394" s="161">
        <v>0</v>
      </c>
      <c r="M394" s="162">
        <v>264412.57999999996</v>
      </c>
      <c r="N394" s="161">
        <v>0</v>
      </c>
      <c r="O394" s="157">
        <v>264412.57999999996</v>
      </c>
      <c r="P394" s="163"/>
      <c r="Q394" s="185"/>
      <c r="R394" s="186"/>
      <c r="W394" s="218"/>
      <c r="X394" s="218"/>
      <c r="Y394" s="218"/>
      <c r="Z394" s="218"/>
      <c r="AA394" s="218"/>
      <c r="AB394" s="218"/>
      <c r="AC394" s="218"/>
      <c r="AD394" s="218"/>
      <c r="AE394" s="218"/>
      <c r="AF394" s="218"/>
      <c r="AG394" s="218"/>
      <c r="AH394" s="218"/>
      <c r="AI394" s="218"/>
      <c r="AJ394" s="218"/>
      <c r="AK394" s="218"/>
      <c r="AL394" s="218"/>
      <c r="AM394" s="218"/>
      <c r="AN394" s="218"/>
      <c r="AO394" s="218"/>
      <c r="AP394" s="218"/>
      <c r="AQ394" s="218"/>
      <c r="AR394" s="218"/>
      <c r="AS394" s="218"/>
      <c r="AT394" s="218"/>
      <c r="AU394" s="218"/>
      <c r="AV394" s="218"/>
      <c r="AW394" s="218"/>
      <c r="AX394" s="218"/>
      <c r="AY394" s="218"/>
      <c r="AZ394" s="218"/>
      <c r="BA394" s="218"/>
      <c r="BB394" s="218"/>
      <c r="BC394" s="218"/>
      <c r="BD394" s="218"/>
      <c r="BE394" s="218"/>
      <c r="BF394" s="218"/>
      <c r="BG394" s="218"/>
      <c r="BH394" s="218"/>
      <c r="BI394" s="218"/>
      <c r="BJ394" s="218"/>
      <c r="BK394" s="218"/>
      <c r="BL394" s="218"/>
      <c r="BM394" s="218"/>
      <c r="BN394" s="218"/>
      <c r="BO394" s="218"/>
      <c r="BP394" s="218"/>
      <c r="BQ394" s="218"/>
      <c r="BR394" s="218"/>
      <c r="BS394" s="218"/>
      <c r="BT394" s="218"/>
      <c r="BU394" s="218"/>
      <c r="BV394" s="218"/>
      <c r="BW394" s="218"/>
      <c r="BX394" s="218"/>
      <c r="BY394" s="218"/>
      <c r="BZ394" s="218"/>
      <c r="CA394" s="218"/>
      <c r="CB394" s="218"/>
      <c r="CC394" s="218"/>
      <c r="CD394" s="218"/>
      <c r="CE394" s="218"/>
      <c r="CF394" s="218"/>
      <c r="CG394" s="218"/>
      <c r="CH394" s="218"/>
      <c r="CI394" s="218"/>
      <c r="CJ394" s="218"/>
      <c r="CK394" s="218"/>
      <c r="CL394" s="218"/>
      <c r="CM394" s="218"/>
      <c r="CN394" s="218"/>
      <c r="CO394" s="218"/>
      <c r="CP394" s="218"/>
      <c r="CQ394" s="218"/>
      <c r="CR394" s="218"/>
      <c r="CS394" s="218"/>
      <c r="CT394" s="218"/>
      <c r="CU394" s="218"/>
      <c r="CV394" s="218"/>
      <c r="CW394" s="218"/>
      <c r="CX394" s="218"/>
      <c r="CY394" s="218"/>
      <c r="CZ394" s="218"/>
      <c r="DA394" s="218"/>
      <c r="DB394" s="218"/>
      <c r="DC394" s="218"/>
      <c r="DD394" s="218"/>
      <c r="DE394" s="218"/>
      <c r="DF394" s="218"/>
      <c r="DG394" s="218"/>
      <c r="DH394" s="218"/>
      <c r="DI394" s="218"/>
      <c r="DJ394" s="218"/>
      <c r="DK394" s="218"/>
      <c r="DL394" s="218"/>
      <c r="DM394" s="218"/>
      <c r="DN394" s="218"/>
      <c r="DO394" s="218"/>
      <c r="DP394" s="218"/>
      <c r="DQ394" s="218"/>
      <c r="DR394" s="218"/>
      <c r="DS394" s="218"/>
      <c r="DT394" s="218"/>
      <c r="DU394" s="218"/>
      <c r="DV394" s="218"/>
      <c r="DW394" s="218"/>
      <c r="DX394" s="218"/>
      <c r="DY394" s="218"/>
      <c r="DZ394" s="218"/>
      <c r="EA394" s="218"/>
      <c r="EB394" s="218"/>
      <c r="EC394" s="218"/>
      <c r="ED394" s="218"/>
      <c r="EE394" s="218"/>
      <c r="EF394" s="218"/>
      <c r="EG394" s="218"/>
      <c r="EH394" s="218"/>
      <c r="EI394" s="218"/>
      <c r="EJ394" s="218"/>
      <c r="EK394" s="218"/>
      <c r="EL394" s="218"/>
      <c r="EM394" s="218"/>
      <c r="EN394" s="218"/>
      <c r="EO394" s="218"/>
      <c r="EP394" s="218"/>
      <c r="EQ394" s="218"/>
      <c r="ER394" s="218"/>
      <c r="ES394" s="218"/>
      <c r="ET394" s="218"/>
      <c r="EU394" s="218"/>
      <c r="EV394" s="218"/>
      <c r="EW394" s="218"/>
      <c r="EX394" s="218"/>
      <c r="EY394" s="218"/>
      <c r="EZ394" s="218"/>
      <c r="FA394" s="218"/>
      <c r="FB394" s="218"/>
      <c r="FC394" s="218"/>
      <c r="FD394" s="218"/>
      <c r="FE394" s="218"/>
      <c r="FF394" s="218"/>
      <c r="FG394" s="218"/>
      <c r="FH394" s="218"/>
      <c r="FI394" s="218"/>
      <c r="FJ394" s="218"/>
      <c r="FK394" s="218"/>
      <c r="FL394" s="218"/>
      <c r="FM394" s="218"/>
      <c r="FN394" s="218"/>
      <c r="FO394" s="218"/>
      <c r="FP394" s="218"/>
      <c r="FQ394" s="218"/>
      <c r="FR394" s="218"/>
      <c r="FS394" s="218"/>
      <c r="FT394" s="218"/>
      <c r="FU394" s="218"/>
      <c r="FV394" s="218"/>
      <c r="FW394" s="218"/>
      <c r="FX394" s="218"/>
      <c r="FY394" s="218"/>
      <c r="FZ394" s="218"/>
      <c r="GA394" s="218"/>
      <c r="GB394" s="218"/>
      <c r="GC394" s="218"/>
      <c r="GD394" s="218"/>
      <c r="GE394" s="218"/>
      <c r="GF394" s="218"/>
      <c r="GG394" s="218"/>
      <c r="GH394" s="218"/>
      <c r="GI394" s="218"/>
      <c r="GJ394" s="218"/>
      <c r="GK394" s="218"/>
      <c r="GL394" s="218"/>
      <c r="GM394" s="218"/>
      <c r="GN394" s="218"/>
      <c r="GO394" s="218"/>
      <c r="GP394" s="218"/>
      <c r="GQ394" s="218"/>
      <c r="GR394" s="218"/>
      <c r="GS394" s="218"/>
      <c r="GT394" s="218"/>
      <c r="GU394" s="218"/>
      <c r="GV394" s="218"/>
      <c r="GW394" s="218"/>
      <c r="GX394" s="218"/>
      <c r="GY394" s="218"/>
      <c r="GZ394" s="218"/>
      <c r="HA394" s="218"/>
      <c r="HB394" s="218"/>
      <c r="HC394" s="218"/>
      <c r="HD394" s="218"/>
      <c r="HE394" s="218"/>
      <c r="HF394" s="218"/>
      <c r="HG394" s="218"/>
      <c r="HH394" s="218"/>
      <c r="HI394" s="218"/>
      <c r="HJ394" s="218"/>
      <c r="HK394" s="218"/>
      <c r="HL394" s="218"/>
      <c r="HM394" s="218"/>
      <c r="HN394" s="218"/>
      <c r="HO394" s="218"/>
      <c r="HP394" s="218"/>
      <c r="HQ394" s="218"/>
      <c r="HR394" s="218"/>
      <c r="HS394" s="218"/>
      <c r="HT394" s="218"/>
      <c r="HU394" s="218"/>
      <c r="HV394" s="218"/>
      <c r="HW394" s="218"/>
      <c r="HX394" s="218"/>
      <c r="HY394" s="218"/>
      <c r="HZ394" s="218"/>
      <c r="IA394" s="218"/>
      <c r="IB394" s="218"/>
      <c r="IC394" s="218"/>
      <c r="ID394" s="218"/>
      <c r="IE394" s="218"/>
      <c r="IF394" s="218"/>
      <c r="IG394" s="218"/>
      <c r="IH394" s="218"/>
      <c r="II394" s="218"/>
      <c r="IJ394" s="218"/>
      <c r="IK394" s="218"/>
      <c r="IL394" s="218"/>
      <c r="IM394" s="218"/>
      <c r="IN394" s="218"/>
      <c r="IO394" s="218"/>
      <c r="IP394" s="218"/>
      <c r="IQ394" s="218"/>
      <c r="IR394" s="218"/>
      <c r="IS394" s="218"/>
    </row>
    <row r="395" spans="1:253" ht="12">
      <c r="A395" s="130" t="s">
        <v>970</v>
      </c>
      <c r="B395" s="168" t="s">
        <v>959</v>
      </c>
      <c r="C395" s="172" t="s">
        <v>960</v>
      </c>
      <c r="D395" s="161">
        <v>10401496.42</v>
      </c>
      <c r="E395" s="161">
        <v>837408.42999999993</v>
      </c>
      <c r="F395" s="161">
        <v>0</v>
      </c>
      <c r="G395" s="161">
        <v>0</v>
      </c>
      <c r="H395" s="161">
        <v>0</v>
      </c>
      <c r="I395" s="161">
        <v>0</v>
      </c>
      <c r="J395" s="161">
        <v>0</v>
      </c>
      <c r="K395" s="161">
        <v>0</v>
      </c>
      <c r="L395" s="161">
        <v>0</v>
      </c>
      <c r="M395" s="162">
        <v>11238904.85</v>
      </c>
      <c r="N395" s="161">
        <v>0</v>
      </c>
      <c r="O395" s="157">
        <v>11238904.85</v>
      </c>
      <c r="P395" s="163"/>
      <c r="Q395" s="185"/>
      <c r="R395" s="186"/>
    </row>
    <row r="396" spans="1:253" ht="12">
      <c r="A396" s="130" t="s">
        <v>973</v>
      </c>
      <c r="B396" s="168" t="s">
        <v>962</v>
      </c>
      <c r="C396" s="172" t="s">
        <v>963</v>
      </c>
      <c r="D396" s="161">
        <v>131351.39000000001</v>
      </c>
      <c r="E396" s="161">
        <v>0</v>
      </c>
      <c r="F396" s="161">
        <v>0</v>
      </c>
      <c r="G396" s="161">
        <v>0</v>
      </c>
      <c r="H396" s="161">
        <v>0</v>
      </c>
      <c r="I396" s="161">
        <v>0</v>
      </c>
      <c r="J396" s="161">
        <v>0</v>
      </c>
      <c r="K396" s="161">
        <v>0</v>
      </c>
      <c r="L396" s="161">
        <v>0</v>
      </c>
      <c r="M396" s="162">
        <v>131351.39000000001</v>
      </c>
      <c r="N396" s="161">
        <v>0</v>
      </c>
      <c r="O396" s="157">
        <v>131351.39000000001</v>
      </c>
      <c r="P396" s="163"/>
      <c r="Q396" s="185"/>
      <c r="R396" s="186"/>
    </row>
    <row r="397" spans="1:253" ht="12">
      <c r="A397" s="130" t="s">
        <v>976</v>
      </c>
      <c r="B397" s="168" t="s">
        <v>965</v>
      </c>
      <c r="C397" s="172" t="s">
        <v>966</v>
      </c>
      <c r="D397" s="161">
        <v>1118342.4899999998</v>
      </c>
      <c r="E397" s="161">
        <v>4107.1899999999996</v>
      </c>
      <c r="F397" s="161">
        <v>0</v>
      </c>
      <c r="G397" s="161">
        <v>0</v>
      </c>
      <c r="H397" s="161">
        <v>0</v>
      </c>
      <c r="I397" s="161">
        <v>0</v>
      </c>
      <c r="J397" s="161">
        <v>0</v>
      </c>
      <c r="K397" s="161">
        <v>0</v>
      </c>
      <c r="L397" s="161">
        <v>0</v>
      </c>
      <c r="M397" s="162">
        <v>1122449.6799999997</v>
      </c>
      <c r="N397" s="161">
        <v>0</v>
      </c>
      <c r="O397" s="157">
        <v>1122449.6799999997</v>
      </c>
      <c r="P397" s="163"/>
      <c r="Q397" s="185"/>
      <c r="R397" s="186"/>
      <c r="S397" s="218"/>
      <c r="T397" s="218"/>
      <c r="U397" s="218"/>
      <c r="V397" s="218"/>
    </row>
    <row r="398" spans="1:253" ht="12">
      <c r="A398" s="130" t="s">
        <v>979</v>
      </c>
      <c r="B398" s="168" t="s">
        <v>968</v>
      </c>
      <c r="C398" s="172" t="s">
        <v>969</v>
      </c>
      <c r="D398" s="161">
        <v>237906594.05000001</v>
      </c>
      <c r="E398" s="161">
        <v>43382425.619999997</v>
      </c>
      <c r="F398" s="161">
        <v>2711489.23</v>
      </c>
      <c r="G398" s="161">
        <v>0</v>
      </c>
      <c r="H398" s="161">
        <v>0</v>
      </c>
      <c r="I398" s="161">
        <v>0</v>
      </c>
      <c r="J398" s="161">
        <v>2222189.5500000003</v>
      </c>
      <c r="K398" s="161">
        <v>0</v>
      </c>
      <c r="L398" s="161">
        <v>0</v>
      </c>
      <c r="M398" s="162">
        <v>286222698.45000005</v>
      </c>
      <c r="N398" s="161">
        <v>0</v>
      </c>
      <c r="O398" s="157">
        <v>286222698.45000005</v>
      </c>
      <c r="P398" s="163"/>
      <c r="Q398" s="185"/>
      <c r="R398" s="186"/>
    </row>
    <row r="399" spans="1:253" ht="12">
      <c r="A399" s="130" t="s">
        <v>982</v>
      </c>
      <c r="B399" s="168" t="s">
        <v>971</v>
      </c>
      <c r="C399" s="172" t="s">
        <v>972</v>
      </c>
      <c r="D399" s="161">
        <v>3114253.47</v>
      </c>
      <c r="E399" s="161">
        <v>1312654.48</v>
      </c>
      <c r="F399" s="161">
        <v>23331.03</v>
      </c>
      <c r="G399" s="161">
        <v>0</v>
      </c>
      <c r="H399" s="161">
        <v>0</v>
      </c>
      <c r="I399" s="161">
        <v>0</v>
      </c>
      <c r="J399" s="161">
        <v>473.43</v>
      </c>
      <c r="K399" s="161">
        <v>0</v>
      </c>
      <c r="L399" s="161">
        <v>0</v>
      </c>
      <c r="M399" s="162">
        <v>4450712.41</v>
      </c>
      <c r="N399" s="161">
        <v>0</v>
      </c>
      <c r="O399" s="157">
        <v>4450712.41</v>
      </c>
      <c r="P399" s="163"/>
      <c r="Q399" s="185"/>
      <c r="R399" s="186"/>
      <c r="W399" s="218"/>
      <c r="X399" s="218"/>
      <c r="Y399" s="218"/>
      <c r="Z399" s="218"/>
      <c r="AA399" s="218"/>
      <c r="AB399" s="218"/>
      <c r="AC399" s="218"/>
      <c r="AD399" s="218"/>
      <c r="AE399" s="218"/>
      <c r="AF399" s="218"/>
      <c r="AG399" s="218"/>
      <c r="AH399" s="218"/>
      <c r="AI399" s="218"/>
      <c r="AJ399" s="218"/>
      <c r="AK399" s="218"/>
      <c r="AL399" s="218"/>
      <c r="AM399" s="218"/>
      <c r="AN399" s="218"/>
      <c r="AO399" s="218"/>
      <c r="AP399" s="218"/>
      <c r="AQ399" s="218"/>
      <c r="AR399" s="218"/>
      <c r="AS399" s="218"/>
      <c r="AT399" s="218"/>
      <c r="AU399" s="218"/>
      <c r="AV399" s="218"/>
      <c r="AW399" s="218"/>
      <c r="AX399" s="218"/>
      <c r="AY399" s="218"/>
      <c r="AZ399" s="218"/>
      <c r="BA399" s="218"/>
      <c r="BB399" s="218"/>
      <c r="BC399" s="218"/>
      <c r="BD399" s="218"/>
      <c r="BE399" s="218"/>
      <c r="BF399" s="218"/>
      <c r="BG399" s="218"/>
      <c r="BH399" s="218"/>
      <c r="BI399" s="218"/>
      <c r="BJ399" s="218"/>
      <c r="BK399" s="218"/>
      <c r="BL399" s="218"/>
      <c r="BM399" s="218"/>
      <c r="BN399" s="218"/>
      <c r="BO399" s="218"/>
      <c r="BP399" s="218"/>
      <c r="BQ399" s="218"/>
      <c r="BR399" s="218"/>
      <c r="BS399" s="218"/>
      <c r="BT399" s="218"/>
      <c r="BU399" s="218"/>
      <c r="BV399" s="218"/>
      <c r="BW399" s="218"/>
      <c r="BX399" s="218"/>
      <c r="BY399" s="218"/>
      <c r="BZ399" s="218"/>
      <c r="CA399" s="218"/>
      <c r="CB399" s="218"/>
      <c r="CC399" s="218"/>
      <c r="CD399" s="218"/>
      <c r="CE399" s="218"/>
      <c r="CF399" s="218"/>
      <c r="CG399" s="218"/>
      <c r="CH399" s="218"/>
      <c r="CI399" s="218"/>
      <c r="CJ399" s="218"/>
      <c r="CK399" s="218"/>
      <c r="CL399" s="218"/>
      <c r="CM399" s="218"/>
      <c r="CN399" s="218"/>
      <c r="CO399" s="218"/>
      <c r="CP399" s="218"/>
      <c r="CQ399" s="218"/>
      <c r="CR399" s="218"/>
      <c r="CS399" s="218"/>
      <c r="CT399" s="218"/>
      <c r="CU399" s="218"/>
      <c r="CV399" s="218"/>
      <c r="CW399" s="218"/>
      <c r="CX399" s="218"/>
      <c r="CY399" s="218"/>
      <c r="CZ399" s="218"/>
      <c r="DA399" s="218"/>
      <c r="DB399" s="218"/>
      <c r="DC399" s="218"/>
      <c r="DD399" s="218"/>
      <c r="DE399" s="218"/>
      <c r="DF399" s="218"/>
      <c r="DG399" s="218"/>
      <c r="DH399" s="218"/>
      <c r="DI399" s="218"/>
      <c r="DJ399" s="218"/>
      <c r="DK399" s="218"/>
      <c r="DL399" s="218"/>
      <c r="DM399" s="218"/>
      <c r="DN399" s="218"/>
      <c r="DO399" s="218"/>
      <c r="DP399" s="218"/>
      <c r="DQ399" s="218"/>
      <c r="DR399" s="218"/>
      <c r="DS399" s="218"/>
      <c r="DT399" s="218"/>
      <c r="DU399" s="218"/>
      <c r="DV399" s="218"/>
      <c r="DW399" s="218"/>
      <c r="DX399" s="218"/>
      <c r="DY399" s="218"/>
      <c r="DZ399" s="218"/>
      <c r="EA399" s="218"/>
      <c r="EB399" s="218"/>
      <c r="EC399" s="218"/>
      <c r="ED399" s="218"/>
      <c r="EE399" s="218"/>
      <c r="EF399" s="218"/>
      <c r="EG399" s="218"/>
      <c r="EH399" s="218"/>
      <c r="EI399" s="218"/>
      <c r="EJ399" s="218"/>
      <c r="EK399" s="218"/>
      <c r="EL399" s="218"/>
      <c r="EM399" s="218"/>
      <c r="EN399" s="218"/>
      <c r="EO399" s="218"/>
      <c r="EP399" s="218"/>
      <c r="EQ399" s="218"/>
      <c r="ER399" s="218"/>
      <c r="ES399" s="218"/>
      <c r="ET399" s="218"/>
      <c r="EU399" s="218"/>
      <c r="EV399" s="218"/>
      <c r="EW399" s="218"/>
      <c r="EX399" s="218"/>
      <c r="EY399" s="218"/>
      <c r="EZ399" s="218"/>
      <c r="FA399" s="218"/>
      <c r="FB399" s="218"/>
      <c r="FC399" s="218"/>
      <c r="FD399" s="218"/>
      <c r="FE399" s="218"/>
      <c r="FF399" s="218"/>
      <c r="FG399" s="218"/>
      <c r="FH399" s="218"/>
      <c r="FI399" s="218"/>
      <c r="FJ399" s="218"/>
      <c r="FK399" s="218"/>
      <c r="FL399" s="218"/>
      <c r="FM399" s="218"/>
      <c r="FN399" s="218"/>
      <c r="FO399" s="218"/>
      <c r="FP399" s="218"/>
      <c r="FQ399" s="218"/>
      <c r="FR399" s="218"/>
      <c r="FS399" s="218"/>
      <c r="FT399" s="218"/>
      <c r="FU399" s="218"/>
      <c r="FV399" s="218"/>
      <c r="FW399" s="218"/>
      <c r="FX399" s="218"/>
      <c r="FY399" s="218"/>
      <c r="FZ399" s="218"/>
      <c r="GA399" s="218"/>
      <c r="GB399" s="218"/>
      <c r="GC399" s="218"/>
      <c r="GD399" s="218"/>
      <c r="GE399" s="218"/>
      <c r="GF399" s="218"/>
      <c r="GG399" s="218"/>
      <c r="GH399" s="218"/>
      <c r="GI399" s="218"/>
      <c r="GJ399" s="218"/>
      <c r="GK399" s="218"/>
      <c r="GL399" s="218"/>
      <c r="GM399" s="218"/>
      <c r="GN399" s="218"/>
      <c r="GO399" s="218"/>
      <c r="GP399" s="218"/>
      <c r="GQ399" s="218"/>
      <c r="GR399" s="218"/>
      <c r="GS399" s="218"/>
      <c r="GT399" s="218"/>
      <c r="GU399" s="218"/>
      <c r="GV399" s="218"/>
      <c r="GW399" s="218"/>
      <c r="GX399" s="218"/>
      <c r="GY399" s="218"/>
      <c r="GZ399" s="218"/>
      <c r="HA399" s="218"/>
      <c r="HB399" s="218"/>
      <c r="HC399" s="218"/>
      <c r="HD399" s="218"/>
      <c r="HE399" s="218"/>
      <c r="HF399" s="218"/>
      <c r="HG399" s="218"/>
      <c r="HH399" s="218"/>
      <c r="HI399" s="218"/>
      <c r="HJ399" s="218"/>
      <c r="HK399" s="218"/>
      <c r="HL399" s="218"/>
      <c r="HM399" s="218"/>
      <c r="HN399" s="218"/>
      <c r="HO399" s="218"/>
      <c r="HP399" s="218"/>
      <c r="HQ399" s="218"/>
      <c r="HR399" s="218"/>
      <c r="HS399" s="218"/>
      <c r="HT399" s="218"/>
      <c r="HU399" s="218"/>
      <c r="HV399" s="218"/>
      <c r="HW399" s="218"/>
      <c r="HX399" s="218"/>
      <c r="HY399" s="218"/>
      <c r="HZ399" s="218"/>
      <c r="IA399" s="218"/>
      <c r="IB399" s="218"/>
      <c r="IC399" s="218"/>
      <c r="ID399" s="218"/>
      <c r="IE399" s="218"/>
      <c r="IF399" s="218"/>
      <c r="IG399" s="218"/>
      <c r="IH399" s="218"/>
      <c r="II399" s="218"/>
      <c r="IJ399" s="218"/>
      <c r="IK399" s="218"/>
      <c r="IL399" s="218"/>
      <c r="IM399" s="218"/>
      <c r="IN399" s="218"/>
      <c r="IO399" s="218"/>
      <c r="IP399" s="218"/>
      <c r="IQ399" s="218"/>
      <c r="IR399" s="218"/>
      <c r="IS399" s="218"/>
    </row>
    <row r="400" spans="1:253" ht="12">
      <c r="A400" s="130" t="s">
        <v>985</v>
      </c>
      <c r="B400" s="168" t="s">
        <v>974</v>
      </c>
      <c r="C400" s="172" t="s">
        <v>975</v>
      </c>
      <c r="D400" s="161">
        <v>0</v>
      </c>
      <c r="E400" s="161">
        <v>0</v>
      </c>
      <c r="F400" s="161">
        <v>0</v>
      </c>
      <c r="G400" s="161">
        <v>0</v>
      </c>
      <c r="H400" s="161">
        <v>0</v>
      </c>
      <c r="I400" s="161">
        <v>0</v>
      </c>
      <c r="J400" s="161">
        <v>0</v>
      </c>
      <c r="K400" s="161">
        <v>0</v>
      </c>
      <c r="L400" s="161">
        <v>0</v>
      </c>
      <c r="M400" s="162">
        <v>0</v>
      </c>
      <c r="N400" s="161">
        <v>0</v>
      </c>
      <c r="O400" s="157">
        <v>0</v>
      </c>
      <c r="P400" s="163"/>
      <c r="Q400" s="185"/>
      <c r="R400" s="186"/>
    </row>
    <row r="401" spans="1:22" ht="12">
      <c r="A401" s="130" t="s">
        <v>988</v>
      </c>
      <c r="B401" s="168" t="s">
        <v>977</v>
      </c>
      <c r="C401" s="172" t="s">
        <v>978</v>
      </c>
      <c r="D401" s="161">
        <v>22338512.27</v>
      </c>
      <c r="E401" s="161">
        <v>5426296.0800000001</v>
      </c>
      <c r="F401" s="161">
        <v>259597.23</v>
      </c>
      <c r="G401" s="161">
        <v>0</v>
      </c>
      <c r="H401" s="161">
        <v>0</v>
      </c>
      <c r="I401" s="161">
        <v>0</v>
      </c>
      <c r="J401" s="161">
        <v>0</v>
      </c>
      <c r="K401" s="161">
        <v>0</v>
      </c>
      <c r="L401" s="161">
        <v>0</v>
      </c>
      <c r="M401" s="162">
        <v>28024405.580000002</v>
      </c>
      <c r="N401" s="161">
        <v>0</v>
      </c>
      <c r="O401" s="157">
        <v>28024405.580000002</v>
      </c>
      <c r="P401" s="163"/>
      <c r="Q401" s="185"/>
      <c r="R401" s="186"/>
    </row>
    <row r="402" spans="1:22" ht="12">
      <c r="A402" s="130" t="s">
        <v>991</v>
      </c>
      <c r="B402" s="168" t="s">
        <v>980</v>
      </c>
      <c r="C402" s="176" t="s">
        <v>981</v>
      </c>
      <c r="D402" s="161">
        <v>2805781.5400000005</v>
      </c>
      <c r="E402" s="161">
        <v>869352.82000000007</v>
      </c>
      <c r="F402" s="161">
        <v>49970.89</v>
      </c>
      <c r="G402" s="161">
        <v>0</v>
      </c>
      <c r="H402" s="161">
        <v>0</v>
      </c>
      <c r="I402" s="161">
        <v>0</v>
      </c>
      <c r="J402" s="161">
        <v>17272.5</v>
      </c>
      <c r="K402" s="161">
        <v>0</v>
      </c>
      <c r="L402" s="161">
        <v>0</v>
      </c>
      <c r="M402" s="162">
        <v>3742377.7500000005</v>
      </c>
      <c r="N402" s="161">
        <v>0</v>
      </c>
      <c r="O402" s="157">
        <v>3742377.7500000005</v>
      </c>
      <c r="P402" s="163"/>
      <c r="Q402" s="185"/>
      <c r="R402" s="186"/>
    </row>
    <row r="403" spans="1:22" ht="12">
      <c r="A403" s="130" t="s">
        <v>994</v>
      </c>
      <c r="B403" s="168" t="s">
        <v>983</v>
      </c>
      <c r="C403" s="231" t="s">
        <v>984</v>
      </c>
      <c r="D403" s="161">
        <v>211955857.83999997</v>
      </c>
      <c r="E403" s="161">
        <v>16411001.1</v>
      </c>
      <c r="F403" s="161">
        <v>6223236.4800000004</v>
      </c>
      <c r="G403" s="161">
        <v>176368.52</v>
      </c>
      <c r="H403" s="161">
        <v>0</v>
      </c>
      <c r="I403" s="161">
        <v>0</v>
      </c>
      <c r="J403" s="161">
        <v>825215.09</v>
      </c>
      <c r="K403" s="161">
        <v>0</v>
      </c>
      <c r="L403" s="161">
        <v>0</v>
      </c>
      <c r="M403" s="162">
        <v>235591679.02999997</v>
      </c>
      <c r="N403" s="161">
        <v>0</v>
      </c>
      <c r="O403" s="157">
        <v>235591679.02999997</v>
      </c>
      <c r="P403" s="163"/>
      <c r="Q403" s="185"/>
      <c r="R403" s="186"/>
      <c r="S403" s="218"/>
      <c r="T403" s="218"/>
      <c r="U403" s="218"/>
      <c r="V403" s="218"/>
    </row>
    <row r="404" spans="1:22" ht="12">
      <c r="A404" s="130" t="s">
        <v>997</v>
      </c>
      <c r="B404" s="168" t="s">
        <v>986</v>
      </c>
      <c r="C404" s="176" t="s">
        <v>987</v>
      </c>
      <c r="D404" s="161">
        <v>3279651.35</v>
      </c>
      <c r="E404" s="161">
        <v>95856.430000000008</v>
      </c>
      <c r="F404" s="161">
        <v>448778.26999999996</v>
      </c>
      <c r="G404" s="161">
        <v>1612.35</v>
      </c>
      <c r="H404" s="161">
        <v>0</v>
      </c>
      <c r="I404" s="161">
        <v>0</v>
      </c>
      <c r="J404" s="161">
        <v>24980.12</v>
      </c>
      <c r="K404" s="161">
        <v>0</v>
      </c>
      <c r="L404" s="161">
        <v>0</v>
      </c>
      <c r="M404" s="162">
        <v>3850878.5200000005</v>
      </c>
      <c r="N404" s="161">
        <v>0</v>
      </c>
      <c r="O404" s="157">
        <v>3850878.5200000005</v>
      </c>
      <c r="P404" s="163"/>
      <c r="Q404" s="185"/>
      <c r="R404" s="186"/>
    </row>
    <row r="405" spans="1:22" ht="12">
      <c r="A405" s="130" t="s">
        <v>1000</v>
      </c>
      <c r="B405" s="168" t="s">
        <v>989</v>
      </c>
      <c r="C405" s="176" t="s">
        <v>990</v>
      </c>
      <c r="D405" s="161">
        <v>28175661.480000004</v>
      </c>
      <c r="E405" s="161">
        <v>2995748.0300000007</v>
      </c>
      <c r="F405" s="161">
        <v>967158.96</v>
      </c>
      <c r="G405" s="161">
        <v>0</v>
      </c>
      <c r="H405" s="161">
        <v>0</v>
      </c>
      <c r="I405" s="161">
        <v>0</v>
      </c>
      <c r="J405" s="161">
        <v>20449.7</v>
      </c>
      <c r="K405" s="161">
        <v>0</v>
      </c>
      <c r="L405" s="161">
        <v>0</v>
      </c>
      <c r="M405" s="162">
        <v>32159018.170000006</v>
      </c>
      <c r="N405" s="161">
        <v>-10650.07</v>
      </c>
      <c r="O405" s="157">
        <v>32148368.100000005</v>
      </c>
      <c r="P405" s="163"/>
      <c r="Q405" s="185"/>
      <c r="R405" s="186"/>
    </row>
    <row r="406" spans="1:22" ht="12">
      <c r="A406" s="130" t="s">
        <v>1003</v>
      </c>
      <c r="B406" s="168" t="s">
        <v>992</v>
      </c>
      <c r="C406" s="172" t="s">
        <v>993</v>
      </c>
      <c r="D406" s="161">
        <v>119781.63</v>
      </c>
      <c r="E406" s="161">
        <v>9960</v>
      </c>
      <c r="F406" s="161">
        <v>0</v>
      </c>
      <c r="G406" s="161">
        <v>0</v>
      </c>
      <c r="H406" s="161">
        <v>0</v>
      </c>
      <c r="I406" s="161">
        <v>0</v>
      </c>
      <c r="J406" s="161">
        <v>0</v>
      </c>
      <c r="K406" s="161">
        <v>0</v>
      </c>
      <c r="L406" s="161">
        <v>0</v>
      </c>
      <c r="M406" s="162">
        <v>129741.63</v>
      </c>
      <c r="N406" s="161">
        <v>0</v>
      </c>
      <c r="O406" s="157">
        <v>129741.63</v>
      </c>
      <c r="P406" s="163"/>
      <c r="Q406" s="185"/>
      <c r="R406" s="186"/>
    </row>
    <row r="407" spans="1:22" ht="12">
      <c r="A407" s="130" t="s">
        <v>1006</v>
      </c>
      <c r="B407" s="168" t="s">
        <v>995</v>
      </c>
      <c r="C407" s="176" t="s">
        <v>996</v>
      </c>
      <c r="D407" s="161">
        <v>175613634.84000003</v>
      </c>
      <c r="E407" s="161">
        <v>3553351.8899999992</v>
      </c>
      <c r="F407" s="161">
        <v>59759.09</v>
      </c>
      <c r="G407" s="161">
        <v>0</v>
      </c>
      <c r="H407" s="161">
        <v>0</v>
      </c>
      <c r="I407" s="161">
        <v>0</v>
      </c>
      <c r="J407" s="161">
        <v>0</v>
      </c>
      <c r="K407" s="161">
        <v>0</v>
      </c>
      <c r="L407" s="161">
        <v>0</v>
      </c>
      <c r="M407" s="162">
        <v>179226745.82000002</v>
      </c>
      <c r="N407" s="161">
        <v>0</v>
      </c>
      <c r="O407" s="157">
        <v>179226745.82000002</v>
      </c>
      <c r="P407" s="163"/>
      <c r="Q407" s="185"/>
      <c r="R407" s="186"/>
    </row>
    <row r="408" spans="1:22" ht="12">
      <c r="A408" s="130" t="s">
        <v>1009</v>
      </c>
      <c r="B408" s="168" t="s">
        <v>998</v>
      </c>
      <c r="C408" s="176" t="s">
        <v>999</v>
      </c>
      <c r="D408" s="161">
        <v>6467848.6000000006</v>
      </c>
      <c r="E408" s="161">
        <v>210975.2</v>
      </c>
      <c r="F408" s="161">
        <v>191591.03999999998</v>
      </c>
      <c r="G408" s="161">
        <v>0</v>
      </c>
      <c r="H408" s="161">
        <v>0</v>
      </c>
      <c r="I408" s="161">
        <v>0</v>
      </c>
      <c r="J408" s="161">
        <v>0</v>
      </c>
      <c r="K408" s="161">
        <v>0</v>
      </c>
      <c r="L408" s="161">
        <v>0</v>
      </c>
      <c r="M408" s="162">
        <v>6870414.8400000008</v>
      </c>
      <c r="N408" s="161">
        <v>0</v>
      </c>
      <c r="O408" s="157">
        <v>6870414.8400000008</v>
      </c>
      <c r="P408" s="163"/>
      <c r="Q408" s="185"/>
      <c r="R408" s="186"/>
      <c r="S408" s="218"/>
      <c r="T408" s="218"/>
      <c r="U408" s="218"/>
      <c r="V408" s="218"/>
    </row>
    <row r="409" spans="1:22" ht="12">
      <c r="A409" s="130" t="s">
        <v>1012</v>
      </c>
      <c r="B409" s="168" t="s">
        <v>1001</v>
      </c>
      <c r="C409" s="176" t="s">
        <v>1002</v>
      </c>
      <c r="D409" s="161">
        <v>8924113.25</v>
      </c>
      <c r="E409" s="161">
        <v>1826090.4600000002</v>
      </c>
      <c r="F409" s="161">
        <v>525501.96</v>
      </c>
      <c r="G409" s="161">
        <v>0</v>
      </c>
      <c r="H409" s="161">
        <v>0</v>
      </c>
      <c r="I409" s="161">
        <v>0</v>
      </c>
      <c r="J409" s="161">
        <v>27000</v>
      </c>
      <c r="K409" s="161">
        <v>0</v>
      </c>
      <c r="L409" s="161">
        <v>0</v>
      </c>
      <c r="M409" s="162">
        <v>11302705.670000002</v>
      </c>
      <c r="N409" s="161">
        <v>0</v>
      </c>
      <c r="O409" s="157">
        <v>11302705.670000002</v>
      </c>
      <c r="P409" s="163"/>
      <c r="Q409" s="185"/>
      <c r="R409" s="186"/>
    </row>
    <row r="410" spans="1:22" ht="12">
      <c r="A410" s="130" t="s">
        <v>1015</v>
      </c>
      <c r="B410" s="168" t="s">
        <v>1004</v>
      </c>
      <c r="C410" s="176" t="s">
        <v>1005</v>
      </c>
      <c r="D410" s="161">
        <v>28252909.269999996</v>
      </c>
      <c r="E410" s="161">
        <v>7055109.6599999992</v>
      </c>
      <c r="F410" s="161">
        <v>2100666.1</v>
      </c>
      <c r="G410" s="161">
        <v>0</v>
      </c>
      <c r="H410" s="161">
        <v>0</v>
      </c>
      <c r="I410" s="161">
        <v>0</v>
      </c>
      <c r="J410" s="161">
        <v>124871.35</v>
      </c>
      <c r="K410" s="161">
        <v>0</v>
      </c>
      <c r="L410" s="161">
        <v>0</v>
      </c>
      <c r="M410" s="162">
        <v>37533556.379999995</v>
      </c>
      <c r="N410" s="161">
        <v>-6099.62</v>
      </c>
      <c r="O410" s="157">
        <v>37527456.759999998</v>
      </c>
      <c r="P410" s="163"/>
      <c r="Q410" s="185"/>
      <c r="R410" s="186"/>
    </row>
    <row r="411" spans="1:22" ht="12">
      <c r="A411" s="130" t="s">
        <v>1018</v>
      </c>
      <c r="B411" s="168" t="s">
        <v>1007</v>
      </c>
      <c r="C411" s="176" t="s">
        <v>1008</v>
      </c>
      <c r="D411" s="161">
        <v>1978064.22</v>
      </c>
      <c r="E411" s="161">
        <v>739187.54999999993</v>
      </c>
      <c r="F411" s="161">
        <v>3978.32</v>
      </c>
      <c r="G411" s="161">
        <v>0</v>
      </c>
      <c r="H411" s="161">
        <v>0</v>
      </c>
      <c r="I411" s="161">
        <v>0</v>
      </c>
      <c r="J411" s="161">
        <v>0</v>
      </c>
      <c r="K411" s="161">
        <v>0</v>
      </c>
      <c r="L411" s="161">
        <v>0</v>
      </c>
      <c r="M411" s="162">
        <v>2721230.09</v>
      </c>
      <c r="N411" s="161">
        <v>0</v>
      </c>
      <c r="O411" s="157">
        <v>2721230.09</v>
      </c>
      <c r="P411" s="163"/>
      <c r="Q411" s="185"/>
      <c r="R411" s="186"/>
    </row>
    <row r="412" spans="1:22" ht="12">
      <c r="A412" s="130" t="s">
        <v>1021</v>
      </c>
      <c r="B412" s="168" t="s">
        <v>1010</v>
      </c>
      <c r="C412" s="176" t="s">
        <v>1011</v>
      </c>
      <c r="D412" s="161">
        <v>239</v>
      </c>
      <c r="E412" s="161">
        <v>11419418.799999999</v>
      </c>
      <c r="F412" s="161">
        <v>0</v>
      </c>
      <c r="G412" s="161">
        <v>0</v>
      </c>
      <c r="H412" s="161">
        <v>9367.5</v>
      </c>
      <c r="I412" s="161">
        <v>0</v>
      </c>
      <c r="J412" s="161">
        <v>0</v>
      </c>
      <c r="K412" s="161">
        <v>0</v>
      </c>
      <c r="L412" s="161">
        <v>0</v>
      </c>
      <c r="M412" s="162">
        <v>11429025.299999999</v>
      </c>
      <c r="N412" s="161">
        <v>0</v>
      </c>
      <c r="O412" s="157">
        <v>11429025.299999999</v>
      </c>
      <c r="P412" s="163"/>
      <c r="Q412" s="185"/>
      <c r="R412" s="186"/>
    </row>
    <row r="413" spans="1:22" ht="12">
      <c r="A413" s="130" t="s">
        <v>1024</v>
      </c>
      <c r="B413" s="168" t="s">
        <v>1013</v>
      </c>
      <c r="C413" s="176" t="s">
        <v>1014</v>
      </c>
      <c r="D413" s="161">
        <v>0</v>
      </c>
      <c r="E413" s="161">
        <v>208456.8</v>
      </c>
      <c r="F413" s="161">
        <v>0</v>
      </c>
      <c r="G413" s="161">
        <v>0</v>
      </c>
      <c r="H413" s="161">
        <v>69940.13</v>
      </c>
      <c r="I413" s="161">
        <v>0</v>
      </c>
      <c r="J413" s="161">
        <v>0</v>
      </c>
      <c r="K413" s="161">
        <v>0</v>
      </c>
      <c r="L413" s="161">
        <v>0</v>
      </c>
      <c r="M413" s="162">
        <v>278396.93</v>
      </c>
      <c r="N413" s="161">
        <v>0</v>
      </c>
      <c r="O413" s="157">
        <v>278396.93</v>
      </c>
      <c r="P413" s="163"/>
      <c r="Q413" s="185"/>
      <c r="R413" s="186"/>
    </row>
    <row r="414" spans="1:22" ht="12">
      <c r="A414" s="130" t="s">
        <v>1027</v>
      </c>
      <c r="B414" s="168" t="s">
        <v>1016</v>
      </c>
      <c r="C414" s="176" t="s">
        <v>1017</v>
      </c>
      <c r="D414" s="161">
        <v>3983858.6700000004</v>
      </c>
      <c r="E414" s="161">
        <v>1040494.9799999999</v>
      </c>
      <c r="F414" s="161">
        <v>184606.72</v>
      </c>
      <c r="G414" s="161">
        <v>0</v>
      </c>
      <c r="H414" s="161">
        <v>39550</v>
      </c>
      <c r="I414" s="161">
        <v>0</v>
      </c>
      <c r="J414" s="161">
        <v>0</v>
      </c>
      <c r="K414" s="161">
        <v>0</v>
      </c>
      <c r="L414" s="161">
        <v>0</v>
      </c>
      <c r="M414" s="162">
        <v>5248510.37</v>
      </c>
      <c r="N414" s="161">
        <v>0</v>
      </c>
      <c r="O414" s="157">
        <v>5248510.37</v>
      </c>
      <c r="P414" s="163"/>
      <c r="Q414" s="185"/>
      <c r="R414" s="186"/>
    </row>
    <row r="415" spans="1:22" ht="12">
      <c r="A415" s="130" t="s">
        <v>1030</v>
      </c>
      <c r="B415" s="168" t="s">
        <v>1019</v>
      </c>
      <c r="C415" s="176" t="s">
        <v>1020</v>
      </c>
      <c r="D415" s="161">
        <v>0</v>
      </c>
      <c r="E415" s="161">
        <v>3772.5</v>
      </c>
      <c r="F415" s="161">
        <v>0</v>
      </c>
      <c r="G415" s="161">
        <v>0</v>
      </c>
      <c r="H415" s="161">
        <v>0</v>
      </c>
      <c r="I415" s="161">
        <v>0</v>
      </c>
      <c r="J415" s="161">
        <v>0</v>
      </c>
      <c r="K415" s="161">
        <v>0</v>
      </c>
      <c r="L415" s="161">
        <v>0</v>
      </c>
      <c r="M415" s="162">
        <v>3772.5</v>
      </c>
      <c r="N415" s="161">
        <v>0</v>
      </c>
      <c r="O415" s="157">
        <v>3772.5</v>
      </c>
      <c r="P415" s="163"/>
      <c r="Q415" s="185"/>
      <c r="R415" s="186"/>
    </row>
    <row r="416" spans="1:22" ht="12">
      <c r="B416" s="168" t="s">
        <v>1022</v>
      </c>
      <c r="C416" s="172" t="s">
        <v>1023</v>
      </c>
      <c r="D416" s="161">
        <v>1350569.7799999998</v>
      </c>
      <c r="E416" s="161">
        <v>162388.49</v>
      </c>
      <c r="F416" s="161">
        <v>42597.61</v>
      </c>
      <c r="G416" s="161">
        <v>0</v>
      </c>
      <c r="H416" s="161">
        <v>0</v>
      </c>
      <c r="I416" s="161">
        <v>0</v>
      </c>
      <c r="J416" s="161">
        <v>3627.97</v>
      </c>
      <c r="K416" s="161">
        <v>0</v>
      </c>
      <c r="L416" s="161">
        <v>0</v>
      </c>
      <c r="M416" s="162">
        <v>1559183.8499999999</v>
      </c>
      <c r="N416" s="161">
        <v>0</v>
      </c>
      <c r="O416" s="157">
        <v>1559183.8499999999</v>
      </c>
      <c r="P416" s="163"/>
      <c r="Q416" s="185"/>
      <c r="R416" s="186"/>
    </row>
    <row r="417" spans="1:22" ht="12">
      <c r="A417" s="130" t="s">
        <v>1035</v>
      </c>
      <c r="B417" s="168" t="s">
        <v>1025</v>
      </c>
      <c r="C417" s="176" t="s">
        <v>1026</v>
      </c>
      <c r="D417" s="161">
        <v>87757165.669999987</v>
      </c>
      <c r="E417" s="161">
        <v>6673104.4600000009</v>
      </c>
      <c r="F417" s="161">
        <v>995700.01</v>
      </c>
      <c r="G417" s="161">
        <v>13269.47</v>
      </c>
      <c r="H417" s="161">
        <v>0</v>
      </c>
      <c r="I417" s="161">
        <v>0</v>
      </c>
      <c r="J417" s="161">
        <v>298803.09000000003</v>
      </c>
      <c r="K417" s="161">
        <v>0</v>
      </c>
      <c r="L417" s="161">
        <v>0</v>
      </c>
      <c r="M417" s="162">
        <v>95738042.700000003</v>
      </c>
      <c r="N417" s="161">
        <v>-920.81000000000006</v>
      </c>
      <c r="O417" s="157">
        <v>95737121.890000001</v>
      </c>
      <c r="P417" s="163"/>
      <c r="Q417" s="185"/>
      <c r="R417" s="186"/>
    </row>
    <row r="418" spans="1:22" ht="12">
      <c r="A418" s="130" t="s">
        <v>1038</v>
      </c>
      <c r="B418" s="168" t="s">
        <v>1028</v>
      </c>
      <c r="C418" s="176" t="s">
        <v>1029</v>
      </c>
      <c r="D418" s="161">
        <v>0</v>
      </c>
      <c r="E418" s="161">
        <v>0</v>
      </c>
      <c r="F418" s="161">
        <v>0</v>
      </c>
      <c r="G418" s="161">
        <v>0</v>
      </c>
      <c r="H418" s="161">
        <v>0</v>
      </c>
      <c r="I418" s="161">
        <v>0</v>
      </c>
      <c r="J418" s="161">
        <v>0</v>
      </c>
      <c r="K418" s="161">
        <v>0</v>
      </c>
      <c r="L418" s="161">
        <v>0</v>
      </c>
      <c r="M418" s="162">
        <v>0</v>
      </c>
      <c r="N418" s="161">
        <v>0</v>
      </c>
      <c r="O418" s="157">
        <v>0</v>
      </c>
      <c r="P418" s="163"/>
      <c r="Q418" s="185"/>
      <c r="R418" s="186"/>
    </row>
    <row r="419" spans="1:22" ht="12">
      <c r="A419" s="130" t="s">
        <v>1041</v>
      </c>
      <c r="B419" s="168" t="s">
        <v>1031</v>
      </c>
      <c r="C419" s="176" t="s">
        <v>1032</v>
      </c>
      <c r="D419" s="161">
        <v>68070186.26000002</v>
      </c>
      <c r="E419" s="161">
        <v>7266724.1299999999</v>
      </c>
      <c r="F419" s="161">
        <v>1111385.06</v>
      </c>
      <c r="G419" s="161">
        <v>14591.58</v>
      </c>
      <c r="H419" s="161">
        <v>0</v>
      </c>
      <c r="I419" s="161">
        <v>0</v>
      </c>
      <c r="J419" s="161">
        <v>356085.14000000007</v>
      </c>
      <c r="K419" s="161">
        <v>0</v>
      </c>
      <c r="L419" s="161">
        <v>0</v>
      </c>
      <c r="M419" s="162">
        <v>76818972.170000017</v>
      </c>
      <c r="N419" s="161">
        <v>-834.13</v>
      </c>
      <c r="O419" s="157">
        <v>76818138.040000021</v>
      </c>
      <c r="P419" s="163"/>
      <c r="Q419" s="185"/>
      <c r="R419" s="186"/>
    </row>
    <row r="420" spans="1:22" ht="12">
      <c r="A420" s="130" t="s">
        <v>1044</v>
      </c>
      <c r="B420" s="168" t="s">
        <v>1033</v>
      </c>
      <c r="C420" s="176" t="s">
        <v>1034</v>
      </c>
      <c r="D420" s="161">
        <v>97963702.299999997</v>
      </c>
      <c r="E420" s="161">
        <v>0</v>
      </c>
      <c r="F420" s="161">
        <v>39819.969999999994</v>
      </c>
      <c r="G420" s="161">
        <v>0</v>
      </c>
      <c r="H420" s="161">
        <v>0</v>
      </c>
      <c r="I420" s="161">
        <v>0</v>
      </c>
      <c r="J420" s="161">
        <v>0</v>
      </c>
      <c r="K420" s="161">
        <v>0</v>
      </c>
      <c r="L420" s="161">
        <v>0</v>
      </c>
      <c r="M420" s="162">
        <v>98003522.269999996</v>
      </c>
      <c r="N420" s="161">
        <v>0</v>
      </c>
      <c r="O420" s="157">
        <v>98003522.269999996</v>
      </c>
      <c r="P420" s="163"/>
      <c r="Q420" s="185"/>
      <c r="R420" s="186"/>
    </row>
    <row r="421" spans="1:22" ht="12">
      <c r="A421" s="130" t="s">
        <v>1047</v>
      </c>
      <c r="B421" s="168" t="s">
        <v>1036</v>
      </c>
      <c r="C421" s="172" t="s">
        <v>1037</v>
      </c>
      <c r="D421" s="161">
        <v>3282584.1999999993</v>
      </c>
      <c r="E421" s="161">
        <v>339267.61999999994</v>
      </c>
      <c r="F421" s="161">
        <v>-23894.71</v>
      </c>
      <c r="G421" s="161">
        <v>0</v>
      </c>
      <c r="H421" s="161">
        <v>0</v>
      </c>
      <c r="I421" s="161">
        <v>0</v>
      </c>
      <c r="J421" s="161">
        <v>35818.339999999997</v>
      </c>
      <c r="K421" s="161">
        <v>0</v>
      </c>
      <c r="L421" s="161">
        <v>0</v>
      </c>
      <c r="M421" s="162">
        <v>3633775.4499999993</v>
      </c>
      <c r="N421" s="161">
        <v>0</v>
      </c>
      <c r="O421" s="157">
        <v>3633775.4499999993</v>
      </c>
      <c r="P421" s="163"/>
      <c r="Q421" s="185"/>
      <c r="R421" s="186"/>
    </row>
    <row r="422" spans="1:22" s="123" customFormat="1" ht="12">
      <c r="A422" s="130" t="s">
        <v>1050</v>
      </c>
      <c r="B422" s="168" t="s">
        <v>1039</v>
      </c>
      <c r="C422" s="176" t="s">
        <v>1040</v>
      </c>
      <c r="D422" s="161">
        <v>1183956.3899999999</v>
      </c>
      <c r="E422" s="161">
        <v>9850.61</v>
      </c>
      <c r="F422" s="161">
        <v>23571.5</v>
      </c>
      <c r="G422" s="161">
        <v>0</v>
      </c>
      <c r="H422" s="161">
        <v>0</v>
      </c>
      <c r="I422" s="161">
        <v>0</v>
      </c>
      <c r="J422" s="161">
        <v>0</v>
      </c>
      <c r="K422" s="161">
        <v>0</v>
      </c>
      <c r="L422" s="161">
        <v>0</v>
      </c>
      <c r="M422" s="162">
        <v>1217378.5</v>
      </c>
      <c r="N422" s="161">
        <v>0</v>
      </c>
      <c r="O422" s="157">
        <v>1217378.5</v>
      </c>
      <c r="P422" s="163"/>
      <c r="Q422" s="185"/>
      <c r="R422" s="186"/>
      <c r="S422" s="129"/>
      <c r="T422" s="129"/>
      <c r="U422" s="129"/>
      <c r="V422" s="129"/>
    </row>
    <row r="423" spans="1:22" s="123" customFormat="1" ht="12">
      <c r="A423" s="130" t="s">
        <v>1053</v>
      </c>
      <c r="B423" s="168" t="s">
        <v>1042</v>
      </c>
      <c r="C423" s="176" t="s">
        <v>1043</v>
      </c>
      <c r="D423" s="161">
        <v>3281623.25</v>
      </c>
      <c r="E423" s="161">
        <v>297583.96999999997</v>
      </c>
      <c r="F423" s="161">
        <v>32177.070000000003</v>
      </c>
      <c r="G423" s="161">
        <v>0</v>
      </c>
      <c r="H423" s="161">
        <v>0</v>
      </c>
      <c r="I423" s="161">
        <v>0</v>
      </c>
      <c r="J423" s="161">
        <v>11253</v>
      </c>
      <c r="K423" s="161">
        <v>0</v>
      </c>
      <c r="L423" s="161">
        <v>0</v>
      </c>
      <c r="M423" s="162">
        <v>3622637.2899999996</v>
      </c>
      <c r="N423" s="161">
        <v>0</v>
      </c>
      <c r="O423" s="157">
        <v>3622637.2899999996</v>
      </c>
      <c r="P423" s="163"/>
      <c r="Q423" s="185"/>
      <c r="R423" s="186"/>
      <c r="S423" s="129"/>
      <c r="T423" s="129"/>
      <c r="U423" s="129"/>
      <c r="V423" s="129"/>
    </row>
    <row r="424" spans="1:22" s="123" customFormat="1" ht="12">
      <c r="A424" s="130"/>
      <c r="B424" s="192" t="s">
        <v>921</v>
      </c>
      <c r="C424" s="193" t="s">
        <v>1406</v>
      </c>
      <c r="D424" s="161">
        <v>-1898809.17</v>
      </c>
      <c r="E424" s="161">
        <v>29881.96</v>
      </c>
      <c r="F424" s="161">
        <v>0</v>
      </c>
      <c r="G424" s="161">
        <v>0</v>
      </c>
      <c r="H424" s="161">
        <v>0</v>
      </c>
      <c r="I424" s="161">
        <v>0</v>
      </c>
      <c r="J424" s="161">
        <v>0</v>
      </c>
      <c r="K424" s="161">
        <v>0</v>
      </c>
      <c r="L424" s="161">
        <v>0</v>
      </c>
      <c r="M424" s="162">
        <v>-1868927.21</v>
      </c>
      <c r="N424" s="161">
        <v>0</v>
      </c>
      <c r="O424" s="157">
        <v>-1868927.21</v>
      </c>
      <c r="P424" s="163"/>
      <c r="Q424" s="185"/>
      <c r="R424" s="186"/>
      <c r="S424" s="129"/>
      <c r="T424" s="129"/>
      <c r="U424" s="129"/>
      <c r="V424" s="129"/>
    </row>
    <row r="425" spans="1:22" s="123" customFormat="1" ht="12">
      <c r="A425" s="130" t="s">
        <v>1056</v>
      </c>
      <c r="B425" s="168" t="s">
        <v>1045</v>
      </c>
      <c r="C425" s="172" t="s">
        <v>1046</v>
      </c>
      <c r="D425" s="161">
        <v>3034813</v>
      </c>
      <c r="E425" s="161">
        <v>2534</v>
      </c>
      <c r="F425" s="161">
        <v>0</v>
      </c>
      <c r="G425" s="161">
        <v>0</v>
      </c>
      <c r="H425" s="161">
        <v>0</v>
      </c>
      <c r="I425" s="161">
        <v>0</v>
      </c>
      <c r="J425" s="161">
        <v>0</v>
      </c>
      <c r="K425" s="161">
        <v>0</v>
      </c>
      <c r="L425" s="161">
        <v>0</v>
      </c>
      <c r="M425" s="162">
        <v>3037347</v>
      </c>
      <c r="N425" s="161">
        <v>0</v>
      </c>
      <c r="O425" s="157">
        <v>3037347</v>
      </c>
      <c r="P425" s="163"/>
      <c r="Q425" s="185"/>
      <c r="R425" s="186"/>
      <c r="S425" s="129"/>
      <c r="T425" s="129"/>
      <c r="U425" s="129"/>
      <c r="V425" s="129"/>
    </row>
    <row r="426" spans="1:22" s="123" customFormat="1" ht="12">
      <c r="A426" s="130" t="s">
        <v>1059</v>
      </c>
      <c r="B426" s="168" t="s">
        <v>1048</v>
      </c>
      <c r="C426" s="172" t="s">
        <v>1049</v>
      </c>
      <c r="D426" s="161">
        <v>0</v>
      </c>
      <c r="E426" s="161">
        <v>0</v>
      </c>
      <c r="F426" s="161">
        <v>0</v>
      </c>
      <c r="G426" s="161">
        <v>0</v>
      </c>
      <c r="H426" s="161">
        <v>0</v>
      </c>
      <c r="I426" s="161">
        <v>0</v>
      </c>
      <c r="J426" s="161">
        <v>0</v>
      </c>
      <c r="K426" s="161">
        <v>0</v>
      </c>
      <c r="L426" s="161">
        <v>0</v>
      </c>
      <c r="M426" s="162">
        <v>0</v>
      </c>
      <c r="N426" s="161">
        <v>0</v>
      </c>
      <c r="O426" s="157">
        <v>0</v>
      </c>
      <c r="P426" s="163"/>
      <c r="Q426" s="185"/>
      <c r="R426" s="186"/>
      <c r="S426" s="129"/>
      <c r="T426" s="129"/>
      <c r="U426" s="129"/>
      <c r="V426" s="129"/>
    </row>
    <row r="427" spans="1:22" s="123" customFormat="1" ht="12">
      <c r="A427" s="130" t="s">
        <v>1062</v>
      </c>
      <c r="B427" s="188" t="s">
        <v>1051</v>
      </c>
      <c r="C427" s="189" t="s">
        <v>1052</v>
      </c>
      <c r="D427" s="161">
        <v>2364540.42</v>
      </c>
      <c r="E427" s="161">
        <v>96693.400000000009</v>
      </c>
      <c r="F427" s="161">
        <v>44219.31</v>
      </c>
      <c r="G427" s="161">
        <v>0</v>
      </c>
      <c r="H427" s="161">
        <v>0</v>
      </c>
      <c r="I427" s="161">
        <v>0</v>
      </c>
      <c r="J427" s="161">
        <v>274.72000000000003</v>
      </c>
      <c r="K427" s="161">
        <v>0</v>
      </c>
      <c r="L427" s="161">
        <v>0</v>
      </c>
      <c r="M427" s="162">
        <v>2505727.85</v>
      </c>
      <c r="N427" s="161">
        <v>0</v>
      </c>
      <c r="O427" s="157">
        <v>2505727.85</v>
      </c>
      <c r="P427" s="163"/>
      <c r="Q427" s="185"/>
      <c r="R427" s="186"/>
      <c r="S427" s="129"/>
      <c r="T427" s="129"/>
      <c r="U427" s="129"/>
      <c r="V427" s="129"/>
    </row>
    <row r="428" spans="1:22" s="123" customFormat="1" ht="12">
      <c r="A428" s="130" t="s">
        <v>1065</v>
      </c>
      <c r="B428" s="168" t="s">
        <v>1054</v>
      </c>
      <c r="C428" s="172" t="s">
        <v>1055</v>
      </c>
      <c r="D428" s="161">
        <v>148382999.39999998</v>
      </c>
      <c r="E428" s="161">
        <v>11822759.619999999</v>
      </c>
      <c r="F428" s="161">
        <v>1963914.0700000003</v>
      </c>
      <c r="G428" s="161">
        <v>34240.370000000003</v>
      </c>
      <c r="H428" s="161">
        <v>0</v>
      </c>
      <c r="I428" s="161">
        <v>0</v>
      </c>
      <c r="J428" s="161">
        <v>651028.95000000007</v>
      </c>
      <c r="K428" s="161">
        <v>0</v>
      </c>
      <c r="L428" s="161">
        <v>0</v>
      </c>
      <c r="M428" s="162">
        <v>162854942.40999997</v>
      </c>
      <c r="N428" s="161">
        <v>0</v>
      </c>
      <c r="O428" s="157">
        <v>162854942.40999997</v>
      </c>
      <c r="P428" s="163"/>
      <c r="Q428" s="185"/>
      <c r="R428" s="186"/>
      <c r="S428" s="129"/>
      <c r="T428" s="129"/>
      <c r="U428" s="129"/>
      <c r="V428" s="129"/>
    </row>
    <row r="429" spans="1:22" ht="12">
      <c r="A429" s="130" t="s">
        <v>1068</v>
      </c>
      <c r="B429" s="168" t="s">
        <v>1057</v>
      </c>
      <c r="C429" s="172" t="s">
        <v>1058</v>
      </c>
      <c r="D429" s="161">
        <v>2511132.81</v>
      </c>
      <c r="E429" s="161">
        <v>205007.06000000003</v>
      </c>
      <c r="F429" s="161">
        <v>22241.8</v>
      </c>
      <c r="G429" s="161">
        <v>346.59</v>
      </c>
      <c r="H429" s="161">
        <v>0</v>
      </c>
      <c r="I429" s="161">
        <v>0</v>
      </c>
      <c r="J429" s="161">
        <v>10181.980000000001</v>
      </c>
      <c r="K429" s="161">
        <v>0</v>
      </c>
      <c r="L429" s="161">
        <v>0</v>
      </c>
      <c r="M429" s="162">
        <v>2748910.2399999998</v>
      </c>
      <c r="N429" s="161">
        <v>0</v>
      </c>
      <c r="O429" s="157">
        <v>2748910.2399999998</v>
      </c>
      <c r="P429" s="163"/>
      <c r="Q429" s="185"/>
      <c r="R429" s="186"/>
    </row>
    <row r="430" spans="1:22" ht="12">
      <c r="A430" s="130" t="s">
        <v>1071</v>
      </c>
      <c r="B430" s="168" t="s">
        <v>1060</v>
      </c>
      <c r="C430" s="172" t="s">
        <v>1061</v>
      </c>
      <c r="D430" s="161">
        <v>3409815.4000000013</v>
      </c>
      <c r="E430" s="161">
        <v>242624.52000000002</v>
      </c>
      <c r="F430" s="161">
        <v>44268.14</v>
      </c>
      <c r="G430" s="161">
        <v>511.14</v>
      </c>
      <c r="H430" s="161">
        <v>0</v>
      </c>
      <c r="I430" s="161">
        <v>0</v>
      </c>
      <c r="J430" s="161">
        <v>-110086.83999999998</v>
      </c>
      <c r="K430" s="161">
        <v>0</v>
      </c>
      <c r="L430" s="161">
        <v>0</v>
      </c>
      <c r="M430" s="162">
        <v>3587132.3600000017</v>
      </c>
      <c r="N430" s="161">
        <v>0</v>
      </c>
      <c r="O430" s="157">
        <v>3587132.3600000017</v>
      </c>
      <c r="P430" s="163"/>
      <c r="Q430" s="185"/>
      <c r="R430" s="186"/>
    </row>
    <row r="431" spans="1:22" ht="12">
      <c r="B431" s="168" t="s">
        <v>1063</v>
      </c>
      <c r="C431" s="172" t="s">
        <v>1064</v>
      </c>
      <c r="D431" s="161">
        <v>962629.02</v>
      </c>
      <c r="E431" s="161">
        <v>81748.580000000016</v>
      </c>
      <c r="F431" s="161">
        <v>8866.9699999999993</v>
      </c>
      <c r="G431" s="161">
        <v>0</v>
      </c>
      <c r="H431" s="161">
        <v>0</v>
      </c>
      <c r="I431" s="161">
        <v>0</v>
      </c>
      <c r="J431" s="161">
        <v>8354.36</v>
      </c>
      <c r="K431" s="161">
        <v>0</v>
      </c>
      <c r="L431" s="161">
        <v>0</v>
      </c>
      <c r="M431" s="162">
        <v>1061598.9300000002</v>
      </c>
      <c r="N431" s="161">
        <v>0</v>
      </c>
      <c r="O431" s="157">
        <v>1061598.9300000002</v>
      </c>
      <c r="P431" s="163"/>
      <c r="Q431" s="185"/>
      <c r="R431" s="186"/>
    </row>
    <row r="432" spans="1:22" ht="12">
      <c r="B432" s="168" t="s">
        <v>1066</v>
      </c>
      <c r="C432" s="172" t="s">
        <v>1067</v>
      </c>
      <c r="D432" s="161">
        <v>62592.99</v>
      </c>
      <c r="E432" s="161">
        <v>10943.689999999999</v>
      </c>
      <c r="F432" s="161">
        <v>391.11</v>
      </c>
      <c r="G432" s="161">
        <v>0</v>
      </c>
      <c r="H432" s="161">
        <v>0</v>
      </c>
      <c r="I432" s="161">
        <v>0</v>
      </c>
      <c r="J432" s="161">
        <v>-2646.96</v>
      </c>
      <c r="K432" s="161">
        <v>0</v>
      </c>
      <c r="L432" s="161">
        <v>0</v>
      </c>
      <c r="M432" s="162">
        <v>71280.829999999987</v>
      </c>
      <c r="N432" s="161">
        <v>0</v>
      </c>
      <c r="O432" s="157">
        <v>71280.829999999987</v>
      </c>
      <c r="P432" s="163"/>
      <c r="Q432" s="185"/>
      <c r="R432" s="186"/>
      <c r="S432" s="123"/>
      <c r="T432" s="123"/>
      <c r="U432" s="123"/>
      <c r="V432" s="123"/>
    </row>
    <row r="433" spans="1:22" ht="12">
      <c r="B433" s="168" t="s">
        <v>1069</v>
      </c>
      <c r="C433" s="172" t="s">
        <v>1070</v>
      </c>
      <c r="D433" s="161">
        <v>3546568.52</v>
      </c>
      <c r="E433" s="161">
        <v>33602.76</v>
      </c>
      <c r="F433" s="161">
        <v>5271.8700000000008</v>
      </c>
      <c r="G433" s="161">
        <v>0</v>
      </c>
      <c r="H433" s="161">
        <v>0</v>
      </c>
      <c r="I433" s="161">
        <v>0</v>
      </c>
      <c r="J433" s="161">
        <v>1531.95</v>
      </c>
      <c r="K433" s="161">
        <v>0</v>
      </c>
      <c r="L433" s="161">
        <v>0</v>
      </c>
      <c r="M433" s="162">
        <v>3586975.1</v>
      </c>
      <c r="N433" s="161">
        <v>-135200.20000000001</v>
      </c>
      <c r="O433" s="157">
        <v>3451774.9</v>
      </c>
      <c r="P433" s="163"/>
      <c r="Q433" s="185"/>
      <c r="R433" s="186"/>
      <c r="S433" s="123"/>
      <c r="T433" s="123"/>
      <c r="U433" s="123"/>
      <c r="V433" s="123"/>
    </row>
    <row r="434" spans="1:22" ht="12">
      <c r="B434" s="168" t="s">
        <v>1072</v>
      </c>
      <c r="C434" s="172" t="s">
        <v>1073</v>
      </c>
      <c r="D434" s="161">
        <v>0</v>
      </c>
      <c r="E434" s="161">
        <v>0</v>
      </c>
      <c r="F434" s="161">
        <v>0</v>
      </c>
      <c r="G434" s="161">
        <v>0</v>
      </c>
      <c r="H434" s="161">
        <v>0</v>
      </c>
      <c r="I434" s="161">
        <v>0</v>
      </c>
      <c r="J434" s="161">
        <v>0</v>
      </c>
      <c r="K434" s="161">
        <v>0</v>
      </c>
      <c r="L434" s="161">
        <v>0</v>
      </c>
      <c r="M434" s="162">
        <v>0</v>
      </c>
      <c r="N434" s="161">
        <v>0</v>
      </c>
      <c r="O434" s="157">
        <v>0</v>
      </c>
      <c r="P434" s="163"/>
      <c r="Q434" s="185"/>
      <c r="R434" s="186"/>
      <c r="S434" s="123"/>
      <c r="T434" s="123"/>
      <c r="U434" s="123"/>
      <c r="V434" s="123"/>
    </row>
    <row r="435" spans="1:22" ht="12">
      <c r="B435" s="212"/>
      <c r="C435" s="176"/>
      <c r="D435" s="196"/>
      <c r="E435" s="196"/>
      <c r="F435" s="196"/>
      <c r="G435" s="196"/>
      <c r="H435" s="196"/>
      <c r="I435" s="196"/>
      <c r="J435" s="196"/>
      <c r="K435" s="196"/>
      <c r="L435" s="196"/>
      <c r="M435" s="196"/>
      <c r="N435" s="196"/>
      <c r="O435" s="196"/>
      <c r="P435" s="163"/>
      <c r="Q435" s="185"/>
      <c r="R435" s="186"/>
      <c r="S435" s="123"/>
      <c r="T435" s="123"/>
      <c r="U435" s="123"/>
      <c r="V435" s="123"/>
    </row>
    <row r="436" spans="1:22" ht="12">
      <c r="B436" s="197" t="s">
        <v>1074</v>
      </c>
      <c r="C436" s="176"/>
      <c r="D436" s="198">
        <v>1797835567.3300002</v>
      </c>
      <c r="E436" s="198">
        <v>138459867.00999999</v>
      </c>
      <c r="F436" s="198">
        <v>19880445.75</v>
      </c>
      <c r="G436" s="198">
        <v>240940.02</v>
      </c>
      <c r="H436" s="198">
        <v>118857.63</v>
      </c>
      <c r="I436" s="198">
        <v>0</v>
      </c>
      <c r="J436" s="198">
        <v>5454819.2800000012</v>
      </c>
      <c r="K436" s="198">
        <v>0</v>
      </c>
      <c r="L436" s="198">
        <v>0</v>
      </c>
      <c r="M436" s="198">
        <v>1961990497.0199997</v>
      </c>
      <c r="N436" s="198">
        <v>-153704.83000000002</v>
      </c>
      <c r="O436" s="198">
        <v>1961836792.1899998</v>
      </c>
      <c r="P436" s="163"/>
      <c r="Q436" s="185"/>
      <c r="R436" s="186"/>
      <c r="S436" s="123"/>
      <c r="T436" s="123"/>
      <c r="U436" s="123"/>
      <c r="V436" s="123"/>
    </row>
    <row r="437" spans="1:22" ht="12">
      <c r="A437" s="130" t="s">
        <v>1078</v>
      </c>
      <c r="B437" s="212"/>
      <c r="C437" s="176"/>
      <c r="D437" s="199"/>
      <c r="E437" s="199"/>
      <c r="F437" s="199"/>
      <c r="G437" s="199"/>
      <c r="H437" s="199"/>
      <c r="I437" s="199"/>
      <c r="J437" s="199"/>
      <c r="K437" s="199"/>
      <c r="L437" s="199"/>
      <c r="M437" s="226"/>
      <c r="N437" s="199"/>
      <c r="O437" s="232"/>
      <c r="P437" s="163"/>
      <c r="Q437" s="185"/>
      <c r="R437" s="186"/>
      <c r="S437" s="123"/>
      <c r="T437" s="123"/>
      <c r="U437" s="123"/>
      <c r="V437" s="123"/>
    </row>
    <row r="438" spans="1:22" ht="12">
      <c r="A438" s="130" t="s">
        <v>1081</v>
      </c>
      <c r="B438" s="219" t="s">
        <v>1075</v>
      </c>
      <c r="C438" s="201"/>
      <c r="D438" s="202"/>
      <c r="E438" s="202"/>
      <c r="F438" s="202"/>
      <c r="G438" s="202"/>
      <c r="H438" s="202"/>
      <c r="I438" s="202"/>
      <c r="J438" s="202"/>
      <c r="K438" s="202"/>
      <c r="L438" s="202"/>
      <c r="M438" s="162"/>
      <c r="N438" s="202"/>
      <c r="O438" s="233"/>
      <c r="P438" s="163"/>
      <c r="Q438" s="185"/>
      <c r="R438" s="186"/>
    </row>
    <row r="439" spans="1:22" ht="12">
      <c r="A439" s="130" t="s">
        <v>1084</v>
      </c>
      <c r="B439" s="222"/>
      <c r="C439" s="160"/>
      <c r="D439" s="202"/>
      <c r="E439" s="202"/>
      <c r="F439" s="202"/>
      <c r="G439" s="202"/>
      <c r="H439" s="202"/>
      <c r="I439" s="202"/>
      <c r="J439" s="202"/>
      <c r="K439" s="202"/>
      <c r="L439" s="202"/>
      <c r="M439" s="162"/>
      <c r="N439" s="202"/>
      <c r="O439" s="233"/>
      <c r="P439" s="163"/>
      <c r="Q439" s="185"/>
      <c r="R439" s="186"/>
    </row>
    <row r="440" spans="1:22" ht="12">
      <c r="A440" s="130" t="s">
        <v>1087</v>
      </c>
      <c r="B440" s="168" t="s">
        <v>1076</v>
      </c>
      <c r="C440" s="171" t="s">
        <v>1077</v>
      </c>
      <c r="D440" s="161">
        <v>0</v>
      </c>
      <c r="E440" s="161">
        <v>0</v>
      </c>
      <c r="F440" s="161">
        <v>0</v>
      </c>
      <c r="G440" s="161">
        <v>0</v>
      </c>
      <c r="H440" s="161">
        <v>0</v>
      </c>
      <c r="I440" s="161">
        <v>0</v>
      </c>
      <c r="J440" s="161">
        <v>0</v>
      </c>
      <c r="K440" s="161">
        <v>0</v>
      </c>
      <c r="L440" s="161">
        <v>0</v>
      </c>
      <c r="M440" s="162">
        <v>0</v>
      </c>
      <c r="N440" s="161">
        <v>0</v>
      </c>
      <c r="O440" s="233">
        <v>0</v>
      </c>
      <c r="P440" s="163"/>
      <c r="Q440" s="185"/>
      <c r="R440" s="186"/>
    </row>
    <row r="441" spans="1:22" ht="12">
      <c r="A441" s="130" t="s">
        <v>1090</v>
      </c>
      <c r="B441" s="168" t="s">
        <v>1079</v>
      </c>
      <c r="C441" s="176" t="s">
        <v>1080</v>
      </c>
      <c r="D441" s="161">
        <v>12658139.539999999</v>
      </c>
      <c r="E441" s="161">
        <v>13205986.890000001</v>
      </c>
      <c r="F441" s="161">
        <v>1103388.3400000001</v>
      </c>
      <c r="G441" s="161">
        <v>0</v>
      </c>
      <c r="H441" s="161">
        <v>26769.439999999999</v>
      </c>
      <c r="I441" s="161">
        <v>0</v>
      </c>
      <c r="J441" s="161">
        <v>230524.29</v>
      </c>
      <c r="K441" s="161">
        <v>0</v>
      </c>
      <c r="L441" s="161">
        <v>-103541</v>
      </c>
      <c r="M441" s="162">
        <v>27121267.5</v>
      </c>
      <c r="N441" s="161">
        <v>-2567</v>
      </c>
      <c r="O441" s="233">
        <v>27118700.5</v>
      </c>
      <c r="P441" s="163"/>
      <c r="Q441" s="185"/>
      <c r="R441" s="186"/>
    </row>
    <row r="442" spans="1:22" ht="12">
      <c r="A442" s="130" t="s">
        <v>1093</v>
      </c>
      <c r="B442" s="168" t="s">
        <v>1082</v>
      </c>
      <c r="C442" s="176" t="s">
        <v>1083</v>
      </c>
      <c r="D442" s="161">
        <v>2413188.1800000002</v>
      </c>
      <c r="E442" s="161">
        <v>191212.31999999998</v>
      </c>
      <c r="F442" s="161">
        <v>919830.44</v>
      </c>
      <c r="G442" s="161">
        <v>0</v>
      </c>
      <c r="H442" s="161">
        <v>519</v>
      </c>
      <c r="I442" s="161">
        <v>0</v>
      </c>
      <c r="J442" s="161">
        <v>19221.489999999998</v>
      </c>
      <c r="K442" s="161">
        <v>0</v>
      </c>
      <c r="L442" s="161">
        <v>-828</v>
      </c>
      <c r="M442" s="162">
        <v>3543143.43</v>
      </c>
      <c r="N442" s="161">
        <v>-35250</v>
      </c>
      <c r="O442" s="233">
        <v>3507893.43</v>
      </c>
      <c r="P442" s="163"/>
      <c r="Q442" s="185"/>
      <c r="R442" s="186"/>
    </row>
    <row r="443" spans="1:22" ht="12">
      <c r="A443" s="130" t="s">
        <v>1095</v>
      </c>
      <c r="B443" s="168" t="s">
        <v>1085</v>
      </c>
      <c r="C443" s="176" t="s">
        <v>1086</v>
      </c>
      <c r="D443" s="161">
        <v>9954477.1600000001</v>
      </c>
      <c r="E443" s="161">
        <v>130486.29000000002</v>
      </c>
      <c r="F443" s="161">
        <v>233242.28000000006</v>
      </c>
      <c r="G443" s="161">
        <v>0</v>
      </c>
      <c r="H443" s="161">
        <v>0</v>
      </c>
      <c r="I443" s="161">
        <v>0</v>
      </c>
      <c r="J443" s="161">
        <v>43981.38</v>
      </c>
      <c r="K443" s="161">
        <v>0</v>
      </c>
      <c r="L443" s="161">
        <v>0</v>
      </c>
      <c r="M443" s="162">
        <v>10362187.109999999</v>
      </c>
      <c r="N443" s="161">
        <v>0</v>
      </c>
      <c r="O443" s="233">
        <v>10362187.109999999</v>
      </c>
      <c r="P443" s="163"/>
      <c r="Q443" s="185"/>
      <c r="R443" s="186"/>
    </row>
    <row r="444" spans="1:22" ht="12">
      <c r="A444" s="130" t="s">
        <v>1098</v>
      </c>
      <c r="B444" s="168" t="s">
        <v>1088</v>
      </c>
      <c r="C444" s="176" t="s">
        <v>1089</v>
      </c>
      <c r="D444" s="161">
        <v>4992186.5599999996</v>
      </c>
      <c r="E444" s="161">
        <v>1561526.93</v>
      </c>
      <c r="F444" s="161">
        <v>264996.83999999997</v>
      </c>
      <c r="G444" s="161">
        <v>0</v>
      </c>
      <c r="H444" s="161">
        <v>0</v>
      </c>
      <c r="I444" s="161">
        <v>0</v>
      </c>
      <c r="J444" s="161">
        <v>68048.740000000005</v>
      </c>
      <c r="K444" s="161">
        <v>0</v>
      </c>
      <c r="L444" s="161">
        <v>0</v>
      </c>
      <c r="M444" s="162">
        <v>6886759.0699999994</v>
      </c>
      <c r="N444" s="161">
        <v>-514871</v>
      </c>
      <c r="O444" s="233">
        <v>6371888.0699999994</v>
      </c>
      <c r="P444" s="163"/>
      <c r="Q444" s="185"/>
      <c r="R444" s="186"/>
    </row>
    <row r="445" spans="1:22" ht="12">
      <c r="A445" s="130" t="s">
        <v>1101</v>
      </c>
      <c r="B445" s="168" t="s">
        <v>1091</v>
      </c>
      <c r="C445" s="176" t="s">
        <v>1092</v>
      </c>
      <c r="D445" s="161">
        <v>54595871.959999993</v>
      </c>
      <c r="E445" s="161">
        <v>1828657.64</v>
      </c>
      <c r="F445" s="161">
        <v>1430661.65</v>
      </c>
      <c r="G445" s="161">
        <v>0</v>
      </c>
      <c r="H445" s="161">
        <v>0</v>
      </c>
      <c r="I445" s="161">
        <v>0</v>
      </c>
      <c r="J445" s="161">
        <v>10020087.269999998</v>
      </c>
      <c r="K445" s="161">
        <v>0</v>
      </c>
      <c r="L445" s="161">
        <v>-1322101</v>
      </c>
      <c r="M445" s="162">
        <v>66553177.519999996</v>
      </c>
      <c r="N445" s="161">
        <v>-42230.38</v>
      </c>
      <c r="O445" s="233">
        <v>66510947.139999993</v>
      </c>
      <c r="P445" s="163"/>
      <c r="Q445" s="185"/>
      <c r="R445" s="186"/>
    </row>
    <row r="446" spans="1:22" ht="12">
      <c r="A446" s="130" t="s">
        <v>1104</v>
      </c>
      <c r="B446" s="192" t="s">
        <v>1407</v>
      </c>
      <c r="C446" s="193" t="s">
        <v>1094</v>
      </c>
      <c r="D446" s="161">
        <v>11964903.469999997</v>
      </c>
      <c r="E446" s="161">
        <v>3508310.55</v>
      </c>
      <c r="F446" s="161">
        <v>2763183.14</v>
      </c>
      <c r="G446" s="161">
        <v>0</v>
      </c>
      <c r="H446" s="161">
        <v>3000</v>
      </c>
      <c r="I446" s="161">
        <v>0</v>
      </c>
      <c r="J446" s="161">
        <v>1150501.9500000002</v>
      </c>
      <c r="K446" s="161">
        <v>0</v>
      </c>
      <c r="L446" s="161">
        <v>-153508.24</v>
      </c>
      <c r="M446" s="162">
        <v>19236390.869999997</v>
      </c>
      <c r="N446" s="161">
        <v>-521145.53</v>
      </c>
      <c r="O446" s="233">
        <v>18715245.339999996</v>
      </c>
      <c r="P446" s="163"/>
      <c r="Q446" s="185"/>
      <c r="R446" s="186"/>
    </row>
    <row r="447" spans="1:22" ht="12">
      <c r="B447" s="192" t="s">
        <v>1408</v>
      </c>
      <c r="C447" s="193" t="s">
        <v>1409</v>
      </c>
      <c r="D447" s="161">
        <v>1274453.77</v>
      </c>
      <c r="E447" s="161">
        <v>5118</v>
      </c>
      <c r="F447" s="161">
        <v>1200</v>
      </c>
      <c r="G447" s="161">
        <v>0</v>
      </c>
      <c r="H447" s="161">
        <v>0</v>
      </c>
      <c r="I447" s="161">
        <v>0</v>
      </c>
      <c r="J447" s="161">
        <v>0</v>
      </c>
      <c r="K447" s="161">
        <v>0</v>
      </c>
      <c r="L447" s="161">
        <v>0</v>
      </c>
      <c r="M447" s="162">
        <v>1280771.77</v>
      </c>
      <c r="N447" s="161">
        <v>0</v>
      </c>
      <c r="O447" s="233">
        <v>1280771.77</v>
      </c>
      <c r="P447" s="163"/>
      <c r="Q447" s="185"/>
      <c r="R447" s="186"/>
    </row>
    <row r="448" spans="1:22" ht="12">
      <c r="A448" s="130" t="s">
        <v>1107</v>
      </c>
      <c r="B448" s="188" t="s">
        <v>1096</v>
      </c>
      <c r="C448" s="189" t="s">
        <v>1097</v>
      </c>
      <c r="D448" s="161">
        <v>3677688.51</v>
      </c>
      <c r="E448" s="161">
        <v>384.75</v>
      </c>
      <c r="F448" s="161">
        <v>0</v>
      </c>
      <c r="G448" s="161">
        <v>0</v>
      </c>
      <c r="H448" s="161">
        <v>0</v>
      </c>
      <c r="I448" s="161">
        <v>0</v>
      </c>
      <c r="J448" s="161">
        <v>0</v>
      </c>
      <c r="K448" s="161">
        <v>0</v>
      </c>
      <c r="L448" s="161">
        <v>0</v>
      </c>
      <c r="M448" s="162">
        <v>3678073.26</v>
      </c>
      <c r="N448" s="161">
        <v>0</v>
      </c>
      <c r="O448" s="233">
        <v>3678073.26</v>
      </c>
      <c r="P448" s="163"/>
      <c r="Q448" s="185"/>
      <c r="R448" s="186"/>
    </row>
    <row r="449" spans="1:18" ht="12">
      <c r="A449" s="130" t="s">
        <v>1110</v>
      </c>
      <c r="B449" s="168" t="s">
        <v>1099</v>
      </c>
      <c r="C449" s="176" t="s">
        <v>1100</v>
      </c>
      <c r="D449" s="161">
        <v>11655370.700000001</v>
      </c>
      <c r="E449" s="161">
        <v>22234.03</v>
      </c>
      <c r="F449" s="161">
        <v>61286.02</v>
      </c>
      <c r="G449" s="161">
        <v>0</v>
      </c>
      <c r="H449" s="161">
        <v>0</v>
      </c>
      <c r="I449" s="161">
        <v>0</v>
      </c>
      <c r="J449" s="161">
        <v>2993</v>
      </c>
      <c r="K449" s="161">
        <v>0</v>
      </c>
      <c r="L449" s="161">
        <v>0</v>
      </c>
      <c r="M449" s="162">
        <v>11741883.75</v>
      </c>
      <c r="N449" s="161">
        <v>0</v>
      </c>
      <c r="O449" s="233">
        <v>11741883.75</v>
      </c>
      <c r="P449" s="163"/>
      <c r="Q449" s="185"/>
      <c r="R449" s="186"/>
    </row>
    <row r="450" spans="1:18" ht="12">
      <c r="A450" s="130" t="s">
        <v>1113</v>
      </c>
      <c r="B450" s="168" t="s">
        <v>1102</v>
      </c>
      <c r="C450" s="176" t="s">
        <v>1103</v>
      </c>
      <c r="D450" s="161">
        <v>3144380.56</v>
      </c>
      <c r="E450" s="161">
        <v>98721.93</v>
      </c>
      <c r="F450" s="161">
        <v>1640.97</v>
      </c>
      <c r="G450" s="161">
        <v>0</v>
      </c>
      <c r="H450" s="161">
        <v>0</v>
      </c>
      <c r="I450" s="161">
        <v>0</v>
      </c>
      <c r="J450" s="161">
        <v>2755.92</v>
      </c>
      <c r="K450" s="161">
        <v>0</v>
      </c>
      <c r="L450" s="161">
        <v>0</v>
      </c>
      <c r="M450" s="162">
        <v>3247499.3800000004</v>
      </c>
      <c r="N450" s="161">
        <v>0</v>
      </c>
      <c r="O450" s="233">
        <v>3247499.3800000004</v>
      </c>
      <c r="P450" s="163"/>
      <c r="Q450" s="185"/>
      <c r="R450" s="186"/>
    </row>
    <row r="451" spans="1:18" ht="12">
      <c r="B451" s="168" t="s">
        <v>1105</v>
      </c>
      <c r="C451" s="176" t="s">
        <v>1106</v>
      </c>
      <c r="D451" s="161">
        <v>1663174.66</v>
      </c>
      <c r="E451" s="161">
        <v>625033.89</v>
      </c>
      <c r="F451" s="161">
        <v>61125</v>
      </c>
      <c r="G451" s="161">
        <v>456</v>
      </c>
      <c r="H451" s="161">
        <v>0</v>
      </c>
      <c r="I451" s="161">
        <v>0</v>
      </c>
      <c r="J451" s="161">
        <v>0</v>
      </c>
      <c r="K451" s="161">
        <v>0</v>
      </c>
      <c r="L451" s="161">
        <v>0</v>
      </c>
      <c r="M451" s="162">
        <v>2349789.5499999998</v>
      </c>
      <c r="N451" s="161">
        <v>0</v>
      </c>
      <c r="O451" s="233">
        <v>2349789.5499999998</v>
      </c>
      <c r="P451" s="163"/>
      <c r="Q451" s="185"/>
      <c r="R451" s="186"/>
    </row>
    <row r="452" spans="1:18" ht="12">
      <c r="A452" s="130" t="s">
        <v>1118</v>
      </c>
      <c r="B452" s="168" t="s">
        <v>1108</v>
      </c>
      <c r="C452" s="176" t="s">
        <v>1109</v>
      </c>
      <c r="D452" s="161">
        <v>51222.47</v>
      </c>
      <c r="E452" s="161">
        <v>0</v>
      </c>
      <c r="F452" s="161">
        <v>2456.33</v>
      </c>
      <c r="G452" s="161">
        <v>0</v>
      </c>
      <c r="H452" s="161">
        <v>0</v>
      </c>
      <c r="I452" s="161">
        <v>0</v>
      </c>
      <c r="J452" s="161">
        <v>0</v>
      </c>
      <c r="K452" s="161">
        <v>0</v>
      </c>
      <c r="L452" s="161">
        <v>0</v>
      </c>
      <c r="M452" s="162">
        <v>53678.8</v>
      </c>
      <c r="N452" s="161">
        <v>0</v>
      </c>
      <c r="O452" s="233">
        <v>53678.8</v>
      </c>
      <c r="P452" s="163"/>
      <c r="Q452" s="185"/>
      <c r="R452" s="186"/>
    </row>
    <row r="453" spans="1:18" ht="12">
      <c r="A453" s="130" t="s">
        <v>1121</v>
      </c>
      <c r="B453" s="168" t="s">
        <v>1111</v>
      </c>
      <c r="C453" s="176" t="s">
        <v>1112</v>
      </c>
      <c r="D453" s="161">
        <v>5784695.3799999999</v>
      </c>
      <c r="E453" s="161">
        <v>69804.19</v>
      </c>
      <c r="F453" s="161">
        <v>51158.360000000008</v>
      </c>
      <c r="G453" s="161">
        <v>0</v>
      </c>
      <c r="H453" s="161">
        <v>0</v>
      </c>
      <c r="I453" s="161">
        <v>0</v>
      </c>
      <c r="J453" s="161">
        <v>0</v>
      </c>
      <c r="K453" s="161">
        <v>0</v>
      </c>
      <c r="L453" s="161">
        <v>0</v>
      </c>
      <c r="M453" s="162">
        <v>5905657.9300000006</v>
      </c>
      <c r="N453" s="161">
        <v>0</v>
      </c>
      <c r="O453" s="233">
        <v>5905657.9300000006</v>
      </c>
      <c r="P453" s="163"/>
      <c r="Q453" s="185"/>
      <c r="R453" s="186"/>
    </row>
    <row r="454" spans="1:18" ht="12">
      <c r="A454" s="130" t="s">
        <v>1124</v>
      </c>
      <c r="B454" s="168" t="s">
        <v>1114</v>
      </c>
      <c r="C454" s="176" t="s">
        <v>1115</v>
      </c>
      <c r="D454" s="161">
        <v>261279.06</v>
      </c>
      <c r="E454" s="161">
        <v>0</v>
      </c>
      <c r="F454" s="161">
        <v>160</v>
      </c>
      <c r="G454" s="161">
        <v>0</v>
      </c>
      <c r="H454" s="161">
        <v>0</v>
      </c>
      <c r="I454" s="161">
        <v>0</v>
      </c>
      <c r="J454" s="161">
        <v>0</v>
      </c>
      <c r="K454" s="161">
        <v>0</v>
      </c>
      <c r="L454" s="161">
        <v>0</v>
      </c>
      <c r="M454" s="162">
        <v>261439.06</v>
      </c>
      <c r="N454" s="161">
        <v>0</v>
      </c>
      <c r="O454" s="233">
        <v>261439.06</v>
      </c>
      <c r="P454" s="163"/>
      <c r="Q454" s="185"/>
      <c r="R454" s="186"/>
    </row>
    <row r="455" spans="1:18" ht="12">
      <c r="A455" s="130" t="s">
        <v>1127</v>
      </c>
      <c r="B455" s="170" t="s">
        <v>1116</v>
      </c>
      <c r="C455" s="176" t="s">
        <v>1117</v>
      </c>
      <c r="D455" s="161">
        <v>25315.47</v>
      </c>
      <c r="E455" s="161">
        <v>0</v>
      </c>
      <c r="F455" s="161">
        <v>0</v>
      </c>
      <c r="G455" s="161">
        <v>0</v>
      </c>
      <c r="H455" s="161">
        <v>0</v>
      </c>
      <c r="I455" s="161">
        <v>0</v>
      </c>
      <c r="J455" s="161">
        <v>0</v>
      </c>
      <c r="K455" s="161">
        <v>0</v>
      </c>
      <c r="L455" s="161">
        <v>0</v>
      </c>
      <c r="M455" s="162">
        <v>25315.47</v>
      </c>
      <c r="N455" s="161">
        <v>0</v>
      </c>
      <c r="O455" s="233">
        <v>25315.47</v>
      </c>
      <c r="P455" s="163"/>
      <c r="Q455" s="185"/>
      <c r="R455" s="186"/>
    </row>
    <row r="456" spans="1:18" ht="12">
      <c r="A456" s="130" t="s">
        <v>1130</v>
      </c>
      <c r="B456" s="168" t="s">
        <v>1119</v>
      </c>
      <c r="C456" s="176" t="s">
        <v>1120</v>
      </c>
      <c r="D456" s="161">
        <v>6038819.7800000003</v>
      </c>
      <c r="E456" s="161">
        <v>45253.2</v>
      </c>
      <c r="F456" s="161">
        <v>0</v>
      </c>
      <c r="G456" s="161">
        <v>0</v>
      </c>
      <c r="H456" s="161">
        <v>0</v>
      </c>
      <c r="I456" s="161">
        <v>0</v>
      </c>
      <c r="J456" s="161">
        <v>0</v>
      </c>
      <c r="K456" s="161">
        <v>0</v>
      </c>
      <c r="L456" s="161">
        <v>0</v>
      </c>
      <c r="M456" s="162">
        <v>6084072.9800000004</v>
      </c>
      <c r="N456" s="161">
        <v>0</v>
      </c>
      <c r="O456" s="233">
        <v>6084072.9800000004</v>
      </c>
      <c r="P456" s="163"/>
      <c r="Q456" s="185"/>
      <c r="R456" s="186"/>
    </row>
    <row r="457" spans="1:18" ht="12">
      <c r="A457" s="130" t="s">
        <v>1133</v>
      </c>
      <c r="B457" s="188" t="s">
        <v>1122</v>
      </c>
      <c r="C457" s="189" t="s">
        <v>1123</v>
      </c>
      <c r="D457" s="161">
        <v>0</v>
      </c>
      <c r="E457" s="161">
        <v>0</v>
      </c>
      <c r="F457" s="161">
        <v>0</v>
      </c>
      <c r="G457" s="161">
        <v>0</v>
      </c>
      <c r="H457" s="161">
        <v>0</v>
      </c>
      <c r="I457" s="161">
        <v>0</v>
      </c>
      <c r="J457" s="161">
        <v>0</v>
      </c>
      <c r="K457" s="161">
        <v>0</v>
      </c>
      <c r="L457" s="161">
        <v>0</v>
      </c>
      <c r="M457" s="162">
        <v>0</v>
      </c>
      <c r="N457" s="161">
        <v>0</v>
      </c>
      <c r="O457" s="233">
        <v>0</v>
      </c>
      <c r="P457" s="163"/>
      <c r="Q457" s="185"/>
      <c r="R457" s="186"/>
    </row>
    <row r="458" spans="1:18" ht="12">
      <c r="A458" s="130" t="s">
        <v>1136</v>
      </c>
      <c r="B458" s="168" t="s">
        <v>1125</v>
      </c>
      <c r="C458" s="176" t="s">
        <v>1126</v>
      </c>
      <c r="D458" s="161">
        <v>3238473.12</v>
      </c>
      <c r="E458" s="161">
        <v>40537.89</v>
      </c>
      <c r="F458" s="161">
        <v>41577.120000000003</v>
      </c>
      <c r="G458" s="161">
        <v>0</v>
      </c>
      <c r="H458" s="161">
        <v>0</v>
      </c>
      <c r="I458" s="161">
        <v>0</v>
      </c>
      <c r="J458" s="161">
        <v>0</v>
      </c>
      <c r="K458" s="161">
        <v>0</v>
      </c>
      <c r="L458" s="161">
        <v>0</v>
      </c>
      <c r="M458" s="162">
        <v>3320588.1300000004</v>
      </c>
      <c r="N458" s="161">
        <v>0</v>
      </c>
      <c r="O458" s="233">
        <v>3320588.1300000004</v>
      </c>
      <c r="P458" s="163"/>
      <c r="Q458" s="185"/>
      <c r="R458" s="186"/>
    </row>
    <row r="459" spans="1:18" ht="12">
      <c r="A459" s="130" t="s">
        <v>1139</v>
      </c>
      <c r="B459" s="168" t="s">
        <v>1128</v>
      </c>
      <c r="C459" s="176" t="s">
        <v>1129</v>
      </c>
      <c r="D459" s="161">
        <v>9660183.910000002</v>
      </c>
      <c r="E459" s="161">
        <v>65141.75</v>
      </c>
      <c r="F459" s="161">
        <v>38326.03</v>
      </c>
      <c r="G459" s="161">
        <v>0</v>
      </c>
      <c r="H459" s="161">
        <v>0</v>
      </c>
      <c r="I459" s="161">
        <v>0</v>
      </c>
      <c r="J459" s="161">
        <v>0</v>
      </c>
      <c r="K459" s="161">
        <v>0</v>
      </c>
      <c r="L459" s="161">
        <v>0</v>
      </c>
      <c r="M459" s="162">
        <v>9763651.6900000013</v>
      </c>
      <c r="N459" s="161">
        <v>0</v>
      </c>
      <c r="O459" s="233">
        <v>9763651.6900000013</v>
      </c>
      <c r="P459" s="163"/>
      <c r="Q459" s="185"/>
      <c r="R459" s="186"/>
    </row>
    <row r="460" spans="1:18" ht="12">
      <c r="A460" s="130" t="s">
        <v>1142</v>
      </c>
      <c r="B460" s="168" t="s">
        <v>1131</v>
      </c>
      <c r="C460" s="176" t="s">
        <v>1132</v>
      </c>
      <c r="D460" s="161">
        <v>54928971.099999994</v>
      </c>
      <c r="E460" s="161">
        <v>417092.79</v>
      </c>
      <c r="F460" s="161">
        <v>468453.34999999992</v>
      </c>
      <c r="G460" s="161">
        <v>0</v>
      </c>
      <c r="H460" s="161">
        <v>0</v>
      </c>
      <c r="I460" s="161">
        <v>0</v>
      </c>
      <c r="J460" s="161">
        <v>12000</v>
      </c>
      <c r="K460" s="161">
        <v>0</v>
      </c>
      <c r="L460" s="161">
        <v>0</v>
      </c>
      <c r="M460" s="162">
        <v>55826517.239999995</v>
      </c>
      <c r="N460" s="161">
        <v>0</v>
      </c>
      <c r="O460" s="233">
        <v>55826517.239999995</v>
      </c>
      <c r="P460" s="163"/>
      <c r="Q460" s="185"/>
      <c r="R460" s="186"/>
    </row>
    <row r="461" spans="1:18" ht="12">
      <c r="A461" s="130" t="s">
        <v>1145</v>
      </c>
      <c r="B461" s="168" t="s">
        <v>1134</v>
      </c>
      <c r="C461" s="176" t="s">
        <v>1135</v>
      </c>
      <c r="D461" s="161">
        <v>2646335.88</v>
      </c>
      <c r="E461" s="161">
        <v>9902.89</v>
      </c>
      <c r="F461" s="161">
        <v>54752.65</v>
      </c>
      <c r="G461" s="161">
        <v>0</v>
      </c>
      <c r="H461" s="161">
        <v>0</v>
      </c>
      <c r="I461" s="161">
        <v>0</v>
      </c>
      <c r="J461" s="161">
        <v>2998.83</v>
      </c>
      <c r="K461" s="161">
        <v>0</v>
      </c>
      <c r="L461" s="161">
        <v>0</v>
      </c>
      <c r="M461" s="162">
        <v>2713990.25</v>
      </c>
      <c r="N461" s="161">
        <v>0</v>
      </c>
      <c r="O461" s="233">
        <v>2713990.25</v>
      </c>
      <c r="P461" s="163"/>
      <c r="Q461" s="185"/>
      <c r="R461" s="186"/>
    </row>
    <row r="462" spans="1:18" ht="12">
      <c r="A462" s="130" t="s">
        <v>1148</v>
      </c>
      <c r="B462" s="168" t="s">
        <v>1137</v>
      </c>
      <c r="C462" s="176" t="s">
        <v>1138</v>
      </c>
      <c r="D462" s="161">
        <v>979249.10999999987</v>
      </c>
      <c r="E462" s="161">
        <v>71977.09</v>
      </c>
      <c r="F462" s="161">
        <v>17662.34</v>
      </c>
      <c r="G462" s="161">
        <v>0</v>
      </c>
      <c r="H462" s="161">
        <v>0</v>
      </c>
      <c r="I462" s="161">
        <v>0</v>
      </c>
      <c r="J462" s="161">
        <v>0</v>
      </c>
      <c r="K462" s="161">
        <v>0</v>
      </c>
      <c r="L462" s="161">
        <v>0</v>
      </c>
      <c r="M462" s="162">
        <v>1068888.54</v>
      </c>
      <c r="N462" s="161">
        <v>-8304.83</v>
      </c>
      <c r="O462" s="233">
        <v>1060583.71</v>
      </c>
      <c r="P462" s="163"/>
      <c r="Q462" s="185"/>
      <c r="R462" s="186"/>
    </row>
    <row r="463" spans="1:18" ht="12">
      <c r="A463" s="130" t="s">
        <v>1151</v>
      </c>
      <c r="B463" s="168" t="s">
        <v>1140</v>
      </c>
      <c r="C463" s="176" t="s">
        <v>1141</v>
      </c>
      <c r="D463" s="161">
        <v>443643.24000000005</v>
      </c>
      <c r="E463" s="161">
        <v>3545</v>
      </c>
      <c r="F463" s="161">
        <v>3275</v>
      </c>
      <c r="G463" s="161">
        <v>0</v>
      </c>
      <c r="H463" s="161">
        <v>0</v>
      </c>
      <c r="I463" s="161">
        <v>0</v>
      </c>
      <c r="J463" s="161">
        <v>16423.349999999999</v>
      </c>
      <c r="K463" s="161">
        <v>0</v>
      </c>
      <c r="L463" s="161">
        <v>0</v>
      </c>
      <c r="M463" s="162">
        <v>466886.59</v>
      </c>
      <c r="N463" s="161">
        <v>0</v>
      </c>
      <c r="O463" s="233">
        <v>466886.59</v>
      </c>
      <c r="P463" s="163"/>
      <c r="Q463" s="185"/>
      <c r="R463" s="186"/>
    </row>
    <row r="464" spans="1:18" ht="12">
      <c r="A464" s="130" t="s">
        <v>1154</v>
      </c>
      <c r="B464" s="168" t="s">
        <v>1143</v>
      </c>
      <c r="C464" s="176" t="s">
        <v>1144</v>
      </c>
      <c r="D464" s="161">
        <v>334410.71000000002</v>
      </c>
      <c r="E464" s="161">
        <v>14011.41</v>
      </c>
      <c r="F464" s="161">
        <v>0</v>
      </c>
      <c r="G464" s="161">
        <v>0</v>
      </c>
      <c r="H464" s="161">
        <v>0</v>
      </c>
      <c r="I464" s="161">
        <v>0</v>
      </c>
      <c r="J464" s="161">
        <v>0</v>
      </c>
      <c r="K464" s="161">
        <v>0</v>
      </c>
      <c r="L464" s="161">
        <v>0</v>
      </c>
      <c r="M464" s="162">
        <v>348422.12</v>
      </c>
      <c r="N464" s="161">
        <v>0</v>
      </c>
      <c r="O464" s="233">
        <v>348422.12</v>
      </c>
      <c r="P464" s="163"/>
      <c r="Q464" s="185"/>
      <c r="R464" s="186"/>
    </row>
    <row r="465" spans="1:18" ht="12">
      <c r="A465" s="130" t="s">
        <v>1157</v>
      </c>
      <c r="B465" s="168" t="s">
        <v>1146</v>
      </c>
      <c r="C465" s="176" t="s">
        <v>1147</v>
      </c>
      <c r="D465" s="161">
        <v>118284142.89</v>
      </c>
      <c r="E465" s="161">
        <v>35649761.529999994</v>
      </c>
      <c r="F465" s="161">
        <v>6475746.9299999988</v>
      </c>
      <c r="G465" s="161">
        <v>287949.27</v>
      </c>
      <c r="H465" s="161">
        <v>1728</v>
      </c>
      <c r="I465" s="161">
        <v>0</v>
      </c>
      <c r="J465" s="161">
        <v>9710308.160000002</v>
      </c>
      <c r="K465" s="161">
        <v>24466.41</v>
      </c>
      <c r="L465" s="161">
        <v>8745</v>
      </c>
      <c r="M465" s="162">
        <v>170442848.19</v>
      </c>
      <c r="N465" s="161">
        <v>-288789.69999999995</v>
      </c>
      <c r="O465" s="233">
        <v>170154058.49000001</v>
      </c>
      <c r="P465" s="163"/>
      <c r="Q465" s="185"/>
      <c r="R465" s="186"/>
    </row>
    <row r="466" spans="1:18" ht="12">
      <c r="A466" s="130" t="s">
        <v>1160</v>
      </c>
      <c r="B466" s="168" t="s">
        <v>1149</v>
      </c>
      <c r="C466" s="176" t="s">
        <v>1150</v>
      </c>
      <c r="D466" s="161">
        <v>6393.87</v>
      </c>
      <c r="E466" s="161">
        <v>1306699.19</v>
      </c>
      <c r="F466" s="161">
        <v>-579</v>
      </c>
      <c r="G466" s="161">
        <v>0</v>
      </c>
      <c r="H466" s="161">
        <v>70</v>
      </c>
      <c r="I466" s="161">
        <v>0</v>
      </c>
      <c r="J466" s="161">
        <v>0</v>
      </c>
      <c r="K466" s="161">
        <v>0</v>
      </c>
      <c r="L466" s="161">
        <v>0</v>
      </c>
      <c r="M466" s="162">
        <v>1312584.06</v>
      </c>
      <c r="N466" s="161">
        <v>0</v>
      </c>
      <c r="O466" s="233">
        <v>1312584.06</v>
      </c>
      <c r="P466" s="163"/>
      <c r="Q466" s="185"/>
      <c r="R466" s="186"/>
    </row>
    <row r="467" spans="1:18" ht="12">
      <c r="A467" s="130" t="s">
        <v>1163</v>
      </c>
      <c r="B467" s="168" t="s">
        <v>1152</v>
      </c>
      <c r="C467" s="176" t="s">
        <v>1153</v>
      </c>
      <c r="D467" s="161">
        <v>7579.6</v>
      </c>
      <c r="E467" s="161">
        <v>157250.67000000001</v>
      </c>
      <c r="F467" s="161">
        <v>0</v>
      </c>
      <c r="G467" s="161">
        <v>0</v>
      </c>
      <c r="H467" s="161">
        <v>0</v>
      </c>
      <c r="I467" s="161">
        <v>0</v>
      </c>
      <c r="J467" s="161">
        <v>0</v>
      </c>
      <c r="K467" s="161">
        <v>0</v>
      </c>
      <c r="L467" s="161">
        <v>0</v>
      </c>
      <c r="M467" s="162">
        <v>164830.27000000002</v>
      </c>
      <c r="N467" s="161">
        <v>0</v>
      </c>
      <c r="O467" s="233">
        <v>164830.27000000002</v>
      </c>
      <c r="P467" s="163"/>
      <c r="Q467" s="185"/>
      <c r="R467" s="186"/>
    </row>
    <row r="468" spans="1:18" ht="12">
      <c r="A468" s="130" t="s">
        <v>1166</v>
      </c>
      <c r="B468" s="168" t="s">
        <v>1155</v>
      </c>
      <c r="C468" s="176" t="s">
        <v>1156</v>
      </c>
      <c r="D468" s="161">
        <v>28767332.82</v>
      </c>
      <c r="E468" s="161">
        <v>13121474.48</v>
      </c>
      <c r="F468" s="161">
        <v>3063031.23</v>
      </c>
      <c r="G468" s="161">
        <v>62058.34</v>
      </c>
      <c r="H468" s="161">
        <v>518</v>
      </c>
      <c r="I468" s="161">
        <v>0</v>
      </c>
      <c r="J468" s="161">
        <v>4402234.93</v>
      </c>
      <c r="K468" s="161">
        <v>0</v>
      </c>
      <c r="L468" s="161">
        <v>-3347051</v>
      </c>
      <c r="M468" s="162">
        <v>46069598.799999997</v>
      </c>
      <c r="N468" s="161">
        <v>-385</v>
      </c>
      <c r="O468" s="233">
        <v>46069213.799999997</v>
      </c>
      <c r="P468" s="163"/>
      <c r="Q468" s="185"/>
      <c r="R468" s="186"/>
    </row>
    <row r="469" spans="1:18" ht="12">
      <c r="A469" s="130" t="s">
        <v>1169</v>
      </c>
      <c r="B469" s="168" t="s">
        <v>1158</v>
      </c>
      <c r="C469" s="176" t="s">
        <v>1159</v>
      </c>
      <c r="D469" s="161">
        <v>31251283.32</v>
      </c>
      <c r="E469" s="161">
        <v>7411716.7399999993</v>
      </c>
      <c r="F469" s="161">
        <v>1346934.4040000001</v>
      </c>
      <c r="G469" s="161">
        <v>0</v>
      </c>
      <c r="H469" s="161">
        <v>258.45</v>
      </c>
      <c r="I469" s="161">
        <v>0</v>
      </c>
      <c r="J469" s="161">
        <v>2115890.2100000004</v>
      </c>
      <c r="K469" s="161">
        <v>0</v>
      </c>
      <c r="L469" s="161">
        <v>-450231</v>
      </c>
      <c r="M469" s="162">
        <v>41675852.124000005</v>
      </c>
      <c r="N469" s="161">
        <v>-580236.61</v>
      </c>
      <c r="O469" s="233">
        <v>41095615.514000006</v>
      </c>
      <c r="P469" s="163"/>
      <c r="Q469" s="185"/>
      <c r="R469" s="186"/>
    </row>
    <row r="470" spans="1:18" ht="12">
      <c r="A470" s="130" t="s">
        <v>1172</v>
      </c>
      <c r="B470" s="168" t="s">
        <v>1161</v>
      </c>
      <c r="C470" s="176" t="s">
        <v>1162</v>
      </c>
      <c r="D470" s="161">
        <v>24259682.179999996</v>
      </c>
      <c r="E470" s="161">
        <v>2019268.6099999999</v>
      </c>
      <c r="F470" s="161">
        <v>391411.77</v>
      </c>
      <c r="G470" s="161">
        <v>0</v>
      </c>
      <c r="H470" s="161">
        <v>0</v>
      </c>
      <c r="I470" s="161">
        <v>0</v>
      </c>
      <c r="J470" s="161">
        <v>2887994.51</v>
      </c>
      <c r="K470" s="161">
        <v>0</v>
      </c>
      <c r="L470" s="161">
        <v>0</v>
      </c>
      <c r="M470" s="162">
        <v>29558357.069999993</v>
      </c>
      <c r="N470" s="161">
        <v>-300</v>
      </c>
      <c r="O470" s="233">
        <v>29558057.069999993</v>
      </c>
      <c r="P470" s="163"/>
      <c r="Q470" s="185"/>
      <c r="R470" s="186"/>
    </row>
    <row r="471" spans="1:18" ht="12">
      <c r="A471" s="130" t="s">
        <v>1175</v>
      </c>
      <c r="B471" s="168" t="s">
        <v>1164</v>
      </c>
      <c r="C471" s="176" t="s">
        <v>1165</v>
      </c>
      <c r="D471" s="161">
        <v>9653296.9699999988</v>
      </c>
      <c r="E471" s="161">
        <v>197573.49999999997</v>
      </c>
      <c r="F471" s="161">
        <v>186510.74</v>
      </c>
      <c r="G471" s="161">
        <v>0</v>
      </c>
      <c r="H471" s="161">
        <v>0</v>
      </c>
      <c r="I471" s="161">
        <v>0</v>
      </c>
      <c r="J471" s="161">
        <v>1827709.6529999999</v>
      </c>
      <c r="K471" s="161">
        <v>0</v>
      </c>
      <c r="L471" s="161">
        <v>-263588</v>
      </c>
      <c r="M471" s="162">
        <v>11601502.862999998</v>
      </c>
      <c r="N471" s="161">
        <v>-3870.1000000000004</v>
      </c>
      <c r="O471" s="233">
        <v>11597632.762999998</v>
      </c>
      <c r="P471" s="163"/>
      <c r="Q471" s="185"/>
      <c r="R471" s="186"/>
    </row>
    <row r="472" spans="1:18" ht="12">
      <c r="A472" s="130" t="s">
        <v>1178</v>
      </c>
      <c r="B472" s="168" t="s">
        <v>1167</v>
      </c>
      <c r="C472" s="176" t="s">
        <v>1168</v>
      </c>
      <c r="D472" s="161">
        <v>15632799.26</v>
      </c>
      <c r="E472" s="161">
        <v>11264157.219999997</v>
      </c>
      <c r="F472" s="161">
        <v>2132992.7999999998</v>
      </c>
      <c r="G472" s="161">
        <v>0</v>
      </c>
      <c r="H472" s="161">
        <v>10.9</v>
      </c>
      <c r="I472" s="161">
        <v>0</v>
      </c>
      <c r="J472" s="161">
        <v>2180232.6899999995</v>
      </c>
      <c r="K472" s="161">
        <v>0</v>
      </c>
      <c r="L472" s="161">
        <v>0</v>
      </c>
      <c r="M472" s="162">
        <v>31210192.869999997</v>
      </c>
      <c r="N472" s="161">
        <v>-119451.98</v>
      </c>
      <c r="O472" s="233">
        <v>31090740.889999997</v>
      </c>
      <c r="P472" s="163"/>
      <c r="Q472" s="185"/>
      <c r="R472" s="186"/>
    </row>
    <row r="473" spans="1:18" ht="12">
      <c r="A473" s="130" t="s">
        <v>1181</v>
      </c>
      <c r="B473" s="188" t="s">
        <v>1170</v>
      </c>
      <c r="C473" s="189" t="s">
        <v>1171</v>
      </c>
      <c r="D473" s="161">
        <v>70052.48000000001</v>
      </c>
      <c r="E473" s="161">
        <v>100</v>
      </c>
      <c r="F473" s="161">
        <v>20</v>
      </c>
      <c r="G473" s="161">
        <v>0</v>
      </c>
      <c r="H473" s="161">
        <v>0</v>
      </c>
      <c r="I473" s="161">
        <v>0</v>
      </c>
      <c r="J473" s="161">
        <v>0</v>
      </c>
      <c r="K473" s="161">
        <v>0</v>
      </c>
      <c r="L473" s="161">
        <v>0</v>
      </c>
      <c r="M473" s="162">
        <v>70172.48000000001</v>
      </c>
      <c r="N473" s="161">
        <v>-5864</v>
      </c>
      <c r="O473" s="233">
        <v>64308.48000000001</v>
      </c>
      <c r="P473" s="163"/>
      <c r="Q473" s="185"/>
      <c r="R473" s="186"/>
    </row>
    <row r="474" spans="1:18" ht="12">
      <c r="A474" s="130" t="s">
        <v>1184</v>
      </c>
      <c r="B474" s="168" t="s">
        <v>1173</v>
      </c>
      <c r="C474" s="221" t="s">
        <v>1174</v>
      </c>
      <c r="D474" s="161">
        <v>1830723.6999999997</v>
      </c>
      <c r="E474" s="161">
        <v>94751.960000000021</v>
      </c>
      <c r="F474" s="161">
        <v>1260</v>
      </c>
      <c r="G474" s="161">
        <v>0</v>
      </c>
      <c r="H474" s="161">
        <v>0</v>
      </c>
      <c r="I474" s="161">
        <v>0</v>
      </c>
      <c r="J474" s="161">
        <v>0</v>
      </c>
      <c r="K474" s="161">
        <v>0</v>
      </c>
      <c r="L474" s="161">
        <v>0</v>
      </c>
      <c r="M474" s="162">
        <v>1926735.6599999997</v>
      </c>
      <c r="N474" s="161">
        <v>-49696</v>
      </c>
      <c r="O474" s="233">
        <v>1877039.6599999997</v>
      </c>
      <c r="P474" s="163"/>
      <c r="Q474" s="185"/>
      <c r="R474" s="186"/>
    </row>
    <row r="475" spans="1:18" ht="12">
      <c r="A475" s="130" t="s">
        <v>1187</v>
      </c>
      <c r="B475" s="168" t="s">
        <v>1176</v>
      </c>
      <c r="C475" s="221" t="s">
        <v>1177</v>
      </c>
      <c r="D475" s="161">
        <v>234089.17000000004</v>
      </c>
      <c r="E475" s="161">
        <v>0</v>
      </c>
      <c r="F475" s="161">
        <v>0</v>
      </c>
      <c r="G475" s="161">
        <v>0</v>
      </c>
      <c r="H475" s="161">
        <v>0</v>
      </c>
      <c r="I475" s="161">
        <v>0</v>
      </c>
      <c r="J475" s="161">
        <v>0</v>
      </c>
      <c r="K475" s="161">
        <v>0</v>
      </c>
      <c r="L475" s="161">
        <v>0</v>
      </c>
      <c r="M475" s="162">
        <v>234089.17000000004</v>
      </c>
      <c r="N475" s="161">
        <v>0</v>
      </c>
      <c r="O475" s="233">
        <v>234089.17000000004</v>
      </c>
      <c r="P475" s="163"/>
      <c r="Q475" s="185"/>
      <c r="R475" s="186"/>
    </row>
    <row r="476" spans="1:18" ht="12">
      <c r="A476" s="130" t="s">
        <v>1190</v>
      </c>
      <c r="B476" s="168" t="s">
        <v>1179</v>
      </c>
      <c r="C476" s="221" t="s">
        <v>1180</v>
      </c>
      <c r="D476" s="161">
        <v>1898138.1799999995</v>
      </c>
      <c r="E476" s="161">
        <v>658049.83000000007</v>
      </c>
      <c r="F476" s="161">
        <v>3638.25</v>
      </c>
      <c r="G476" s="161">
        <v>0</v>
      </c>
      <c r="H476" s="161">
        <v>0</v>
      </c>
      <c r="I476" s="161">
        <v>0</v>
      </c>
      <c r="J476" s="161">
        <v>384.91</v>
      </c>
      <c r="K476" s="161">
        <v>0</v>
      </c>
      <c r="L476" s="161">
        <v>0</v>
      </c>
      <c r="M476" s="162">
        <v>2560211.17</v>
      </c>
      <c r="N476" s="161">
        <v>0</v>
      </c>
      <c r="O476" s="233">
        <v>2560211.17</v>
      </c>
      <c r="P476" s="163"/>
      <c r="Q476" s="185"/>
      <c r="R476" s="186"/>
    </row>
    <row r="477" spans="1:18" ht="12">
      <c r="A477" s="130" t="s">
        <v>1193</v>
      </c>
      <c r="B477" s="168" t="s">
        <v>1182</v>
      </c>
      <c r="C477" s="221" t="s">
        <v>1183</v>
      </c>
      <c r="D477" s="161">
        <v>274631.58999999997</v>
      </c>
      <c r="E477" s="161">
        <v>15669.369999999999</v>
      </c>
      <c r="F477" s="161">
        <v>0</v>
      </c>
      <c r="G477" s="161">
        <v>0</v>
      </c>
      <c r="H477" s="161">
        <v>0</v>
      </c>
      <c r="I477" s="161">
        <v>0</v>
      </c>
      <c r="J477" s="161">
        <v>0</v>
      </c>
      <c r="K477" s="161">
        <v>0</v>
      </c>
      <c r="L477" s="161">
        <v>0</v>
      </c>
      <c r="M477" s="162">
        <v>290300.95999999996</v>
      </c>
      <c r="N477" s="161">
        <v>0</v>
      </c>
      <c r="O477" s="233">
        <v>290300.95999999996</v>
      </c>
      <c r="P477" s="163"/>
      <c r="Q477" s="185"/>
      <c r="R477" s="186"/>
    </row>
    <row r="478" spans="1:18" ht="12">
      <c r="A478" s="130" t="s">
        <v>1196</v>
      </c>
      <c r="B478" s="168" t="s">
        <v>1185</v>
      </c>
      <c r="C478" s="221" t="s">
        <v>1186</v>
      </c>
      <c r="D478" s="161">
        <v>919028.66999999993</v>
      </c>
      <c r="E478" s="161">
        <v>8615</v>
      </c>
      <c r="F478" s="161">
        <v>0</v>
      </c>
      <c r="G478" s="161">
        <v>0</v>
      </c>
      <c r="H478" s="161">
        <v>0</v>
      </c>
      <c r="I478" s="161">
        <v>0</v>
      </c>
      <c r="J478" s="161">
        <v>0</v>
      </c>
      <c r="K478" s="161">
        <v>0</v>
      </c>
      <c r="L478" s="161">
        <v>0</v>
      </c>
      <c r="M478" s="162">
        <v>927643.66999999993</v>
      </c>
      <c r="N478" s="161">
        <v>0</v>
      </c>
      <c r="O478" s="233">
        <v>927643.66999999993</v>
      </c>
      <c r="P478" s="163"/>
      <c r="Q478" s="185"/>
      <c r="R478" s="186"/>
    </row>
    <row r="479" spans="1:18" ht="12">
      <c r="A479" s="130" t="s">
        <v>1199</v>
      </c>
      <c r="B479" s="168" t="s">
        <v>1188</v>
      </c>
      <c r="C479" s="221" t="s">
        <v>1189</v>
      </c>
      <c r="D479" s="161">
        <v>1903625.03</v>
      </c>
      <c r="E479" s="161">
        <v>24149.439999999999</v>
      </c>
      <c r="F479" s="161">
        <v>414.97</v>
      </c>
      <c r="G479" s="161">
        <v>0</v>
      </c>
      <c r="H479" s="161">
        <v>0</v>
      </c>
      <c r="I479" s="161">
        <v>0</v>
      </c>
      <c r="J479" s="161">
        <v>0</v>
      </c>
      <c r="K479" s="161">
        <v>0</v>
      </c>
      <c r="L479" s="161">
        <v>0</v>
      </c>
      <c r="M479" s="162">
        <v>1928189.44</v>
      </c>
      <c r="N479" s="161">
        <v>0</v>
      </c>
      <c r="O479" s="233">
        <v>1928189.44</v>
      </c>
      <c r="P479" s="163"/>
      <c r="Q479" s="185"/>
      <c r="R479" s="186"/>
    </row>
    <row r="480" spans="1:18" ht="12">
      <c r="A480" s="130" t="s">
        <v>1202</v>
      </c>
      <c r="B480" s="168" t="s">
        <v>1191</v>
      </c>
      <c r="C480" s="176" t="s">
        <v>1192</v>
      </c>
      <c r="D480" s="161">
        <v>315288.11000000004</v>
      </c>
      <c r="E480" s="161">
        <v>48926.33</v>
      </c>
      <c r="F480" s="161">
        <v>30480863.629999999</v>
      </c>
      <c r="G480" s="161">
        <v>0</v>
      </c>
      <c r="H480" s="161">
        <v>0</v>
      </c>
      <c r="I480" s="161">
        <v>0</v>
      </c>
      <c r="J480" s="161">
        <v>206</v>
      </c>
      <c r="K480" s="161">
        <v>0</v>
      </c>
      <c r="L480" s="161">
        <v>0</v>
      </c>
      <c r="M480" s="162">
        <v>30845284.07</v>
      </c>
      <c r="N480" s="161">
        <v>-244775.59000000003</v>
      </c>
      <c r="O480" s="233">
        <v>30600508.48</v>
      </c>
      <c r="P480" s="163"/>
      <c r="Q480" s="185"/>
      <c r="R480" s="186"/>
    </row>
    <row r="481" spans="1:18" ht="12">
      <c r="A481" s="130" t="s">
        <v>1205</v>
      </c>
      <c r="B481" s="168" t="s">
        <v>1194</v>
      </c>
      <c r="C481" s="176" t="s">
        <v>1195</v>
      </c>
      <c r="D481" s="161">
        <v>148920.72</v>
      </c>
      <c r="E481" s="161">
        <v>8063615.7800000012</v>
      </c>
      <c r="F481" s="161">
        <v>81393</v>
      </c>
      <c r="G481" s="161">
        <v>0</v>
      </c>
      <c r="H481" s="161">
        <v>893606.44</v>
      </c>
      <c r="I481" s="161">
        <v>26716.13</v>
      </c>
      <c r="J481" s="161">
        <v>0</v>
      </c>
      <c r="K481" s="161">
        <v>0</v>
      </c>
      <c r="L481" s="161">
        <v>0</v>
      </c>
      <c r="M481" s="162">
        <v>9214252.0700000022</v>
      </c>
      <c r="N481" s="161">
        <v>-9214252.0700000003</v>
      </c>
      <c r="O481" s="233">
        <v>0</v>
      </c>
      <c r="P481" s="163"/>
      <c r="Q481" s="185"/>
      <c r="R481" s="186"/>
    </row>
    <row r="482" spans="1:18" ht="12">
      <c r="A482" s="130" t="s">
        <v>1208</v>
      </c>
      <c r="B482" s="168" t="s">
        <v>1197</v>
      </c>
      <c r="C482" s="176" t="s">
        <v>1198</v>
      </c>
      <c r="D482" s="161">
        <v>0</v>
      </c>
      <c r="E482" s="161">
        <v>0</v>
      </c>
      <c r="F482" s="161">
        <v>0</v>
      </c>
      <c r="G482" s="161">
        <v>0</v>
      </c>
      <c r="H482" s="161">
        <v>0</v>
      </c>
      <c r="I482" s="161">
        <v>0</v>
      </c>
      <c r="J482" s="161">
        <v>0</v>
      </c>
      <c r="K482" s="161">
        <v>0</v>
      </c>
      <c r="L482" s="161">
        <v>0</v>
      </c>
      <c r="M482" s="162">
        <v>0</v>
      </c>
      <c r="N482" s="161">
        <v>0</v>
      </c>
      <c r="O482" s="233">
        <v>0</v>
      </c>
      <c r="P482" s="163"/>
      <c r="Q482" s="185"/>
      <c r="R482" s="186"/>
    </row>
    <row r="483" spans="1:18" ht="12">
      <c r="A483" s="130" t="s">
        <v>1211</v>
      </c>
      <c r="B483" s="168" t="s">
        <v>1200</v>
      </c>
      <c r="C483" s="176" t="s">
        <v>1201</v>
      </c>
      <c r="D483" s="161">
        <v>17124263.880000003</v>
      </c>
      <c r="E483" s="161">
        <v>12672382.600000001</v>
      </c>
      <c r="F483" s="161">
        <v>1174715.82</v>
      </c>
      <c r="G483" s="161">
        <v>17340396.09</v>
      </c>
      <c r="H483" s="161">
        <v>999465882.49000013</v>
      </c>
      <c r="I483" s="161">
        <v>0</v>
      </c>
      <c r="J483" s="161">
        <v>360811.2</v>
      </c>
      <c r="K483" s="161">
        <v>0</v>
      </c>
      <c r="L483" s="161">
        <v>0</v>
      </c>
      <c r="M483" s="162">
        <v>1048138452.0800002</v>
      </c>
      <c r="N483" s="161">
        <v>-444770481.1699999</v>
      </c>
      <c r="O483" s="233">
        <v>603367970.91000032</v>
      </c>
      <c r="P483" s="163"/>
      <c r="Q483" s="185"/>
      <c r="R483" s="186"/>
    </row>
    <row r="484" spans="1:18" ht="12">
      <c r="A484" s="130" t="s">
        <v>1214</v>
      </c>
      <c r="B484" s="168" t="s">
        <v>1203</v>
      </c>
      <c r="C484" s="172" t="s">
        <v>1204</v>
      </c>
      <c r="D484" s="161">
        <v>459075.58</v>
      </c>
      <c r="E484" s="161">
        <v>994.55</v>
      </c>
      <c r="F484" s="161">
        <v>668554.21000000008</v>
      </c>
      <c r="G484" s="161">
        <v>0</v>
      </c>
      <c r="H484" s="161">
        <v>0</v>
      </c>
      <c r="I484" s="161">
        <v>0</v>
      </c>
      <c r="J484" s="161">
        <v>793250.53</v>
      </c>
      <c r="K484" s="161">
        <v>5547188.0700000003</v>
      </c>
      <c r="L484" s="161">
        <v>116614.19</v>
      </c>
      <c r="M484" s="162">
        <v>7585677.1300000008</v>
      </c>
      <c r="N484" s="161">
        <v>-12.82</v>
      </c>
      <c r="O484" s="233">
        <v>7585664.3100000005</v>
      </c>
      <c r="P484" s="163"/>
      <c r="Q484" s="185"/>
      <c r="R484" s="186"/>
    </row>
    <row r="485" spans="1:18" ht="12">
      <c r="A485" s="130" t="s">
        <v>1217</v>
      </c>
      <c r="B485" s="168" t="s">
        <v>1206</v>
      </c>
      <c r="C485" s="172" t="s">
        <v>1207</v>
      </c>
      <c r="D485" s="161">
        <v>0</v>
      </c>
      <c r="E485" s="161">
        <v>0</v>
      </c>
      <c r="F485" s="161">
        <v>0</v>
      </c>
      <c r="G485" s="161">
        <v>0</v>
      </c>
      <c r="H485" s="161">
        <v>0</v>
      </c>
      <c r="I485" s="161">
        <v>0</v>
      </c>
      <c r="J485" s="161">
        <v>0</v>
      </c>
      <c r="K485" s="161">
        <v>0</v>
      </c>
      <c r="L485" s="161">
        <v>0</v>
      </c>
      <c r="M485" s="162">
        <v>0</v>
      </c>
      <c r="N485" s="161">
        <v>0</v>
      </c>
      <c r="O485" s="233">
        <v>0</v>
      </c>
      <c r="P485" s="163"/>
      <c r="Q485" s="185"/>
      <c r="R485" s="186"/>
    </row>
    <row r="486" spans="1:18" ht="12">
      <c r="A486" s="130" t="s">
        <v>1220</v>
      </c>
      <c r="B486" s="168" t="s">
        <v>1209</v>
      </c>
      <c r="C486" s="172" t="s">
        <v>1210</v>
      </c>
      <c r="D486" s="161">
        <v>52627.66</v>
      </c>
      <c r="E486" s="161">
        <v>0</v>
      </c>
      <c r="F486" s="161">
        <v>0</v>
      </c>
      <c r="G486" s="161">
        <v>0</v>
      </c>
      <c r="H486" s="161">
        <v>0</v>
      </c>
      <c r="I486" s="161">
        <v>0</v>
      </c>
      <c r="J486" s="161">
        <v>775579.58</v>
      </c>
      <c r="K486" s="161">
        <v>15084828.059999999</v>
      </c>
      <c r="L486" s="161">
        <v>-14310480.49</v>
      </c>
      <c r="M486" s="162">
        <v>1602554.8099999987</v>
      </c>
      <c r="N486" s="161">
        <v>-1252554.76</v>
      </c>
      <c r="O486" s="233">
        <v>350000.04999999865</v>
      </c>
      <c r="P486" s="163"/>
      <c r="Q486" s="185"/>
      <c r="R486" s="186"/>
    </row>
    <row r="487" spans="1:18" ht="12">
      <c r="A487" s="130" t="s">
        <v>1223</v>
      </c>
      <c r="B487" s="168" t="s">
        <v>1212</v>
      </c>
      <c r="C487" s="172" t="s">
        <v>1213</v>
      </c>
      <c r="D487" s="161">
        <v>160599.96</v>
      </c>
      <c r="E487" s="161">
        <v>40872.79</v>
      </c>
      <c r="F487" s="161">
        <v>55415.41</v>
      </c>
      <c r="G487" s="161">
        <v>0</v>
      </c>
      <c r="H487" s="161">
        <v>0</v>
      </c>
      <c r="I487" s="161">
        <v>0</v>
      </c>
      <c r="J487" s="161">
        <v>0</v>
      </c>
      <c r="K487" s="161">
        <v>0</v>
      </c>
      <c r="L487" s="161">
        <v>0</v>
      </c>
      <c r="M487" s="162">
        <v>256888.16</v>
      </c>
      <c r="N487" s="161">
        <v>-256888.16</v>
      </c>
      <c r="O487" s="233">
        <v>0</v>
      </c>
      <c r="P487" s="163"/>
      <c r="Q487" s="185"/>
      <c r="R487" s="186"/>
    </row>
    <row r="488" spans="1:18" ht="12">
      <c r="A488" s="130" t="s">
        <v>1226</v>
      </c>
      <c r="B488" s="168" t="s">
        <v>1215</v>
      </c>
      <c r="C488" s="172" t="s">
        <v>1216</v>
      </c>
      <c r="D488" s="161">
        <v>1021428.5700000001</v>
      </c>
      <c r="E488" s="161">
        <v>25336.639999999999</v>
      </c>
      <c r="F488" s="161">
        <v>0</v>
      </c>
      <c r="G488" s="161">
        <v>0</v>
      </c>
      <c r="H488" s="161">
        <v>0</v>
      </c>
      <c r="I488" s="161">
        <v>0</v>
      </c>
      <c r="J488" s="161">
        <v>0</v>
      </c>
      <c r="K488" s="161">
        <v>0</v>
      </c>
      <c r="L488" s="161">
        <v>0</v>
      </c>
      <c r="M488" s="162">
        <v>1046765.2100000001</v>
      </c>
      <c r="N488" s="161">
        <v>-1046765.21</v>
      </c>
      <c r="O488" s="233">
        <v>0</v>
      </c>
      <c r="P488" s="163"/>
      <c r="Q488" s="185"/>
      <c r="R488" s="186"/>
    </row>
    <row r="489" spans="1:18" ht="12">
      <c r="A489" s="130" t="s">
        <v>1229</v>
      </c>
      <c r="B489" s="168" t="s">
        <v>1218</v>
      </c>
      <c r="C489" s="172" t="s">
        <v>1219</v>
      </c>
      <c r="D489" s="161">
        <v>0</v>
      </c>
      <c r="E489" s="161">
        <v>0</v>
      </c>
      <c r="F489" s="161">
        <v>0</v>
      </c>
      <c r="G489" s="161">
        <v>0</v>
      </c>
      <c r="H489" s="161">
        <v>0</v>
      </c>
      <c r="I489" s="161">
        <v>0</v>
      </c>
      <c r="J489" s="161">
        <v>0</v>
      </c>
      <c r="K489" s="161">
        <v>0</v>
      </c>
      <c r="L489" s="161">
        <v>0</v>
      </c>
      <c r="M489" s="162">
        <v>0</v>
      </c>
      <c r="N489" s="161">
        <v>0</v>
      </c>
      <c r="O489" s="233">
        <v>0</v>
      </c>
      <c r="P489" s="163"/>
      <c r="Q489" s="185"/>
      <c r="R489" s="186"/>
    </row>
    <row r="490" spans="1:18" ht="12">
      <c r="A490" s="130" t="s">
        <v>1232</v>
      </c>
      <c r="B490" s="168" t="s">
        <v>1221</v>
      </c>
      <c r="C490" s="172" t="s">
        <v>1222</v>
      </c>
      <c r="D490" s="161">
        <v>0</v>
      </c>
      <c r="E490" s="161">
        <v>0</v>
      </c>
      <c r="F490" s="161">
        <v>0</v>
      </c>
      <c r="G490" s="161">
        <v>0</v>
      </c>
      <c r="H490" s="161">
        <v>0</v>
      </c>
      <c r="I490" s="161">
        <v>0</v>
      </c>
      <c r="J490" s="161">
        <v>0</v>
      </c>
      <c r="K490" s="161">
        <v>0</v>
      </c>
      <c r="L490" s="161">
        <v>0</v>
      </c>
      <c r="M490" s="162">
        <v>0</v>
      </c>
      <c r="N490" s="161">
        <v>0</v>
      </c>
      <c r="O490" s="233">
        <v>0</v>
      </c>
      <c r="P490" s="163"/>
      <c r="Q490" s="185"/>
      <c r="R490" s="186"/>
    </row>
    <row r="491" spans="1:18" ht="12">
      <c r="A491" s="130" t="s">
        <v>1235</v>
      </c>
      <c r="B491" s="168" t="s">
        <v>1224</v>
      </c>
      <c r="C491" s="172" t="s">
        <v>1225</v>
      </c>
      <c r="D491" s="161">
        <v>0</v>
      </c>
      <c r="E491" s="161">
        <v>0</v>
      </c>
      <c r="F491" s="161">
        <v>0</v>
      </c>
      <c r="G491" s="161">
        <v>0</v>
      </c>
      <c r="H491" s="161">
        <v>400</v>
      </c>
      <c r="I491" s="161">
        <v>0</v>
      </c>
      <c r="J491" s="161">
        <v>0</v>
      </c>
      <c r="K491" s="161">
        <v>0</v>
      </c>
      <c r="L491" s="161">
        <v>0</v>
      </c>
      <c r="M491" s="162">
        <v>400</v>
      </c>
      <c r="N491" s="161">
        <v>-400</v>
      </c>
      <c r="O491" s="233">
        <v>0</v>
      </c>
      <c r="P491" s="163"/>
      <c r="Q491" s="185"/>
      <c r="R491" s="234"/>
    </row>
    <row r="492" spans="1:18" ht="12">
      <c r="A492" s="130" t="s">
        <v>1238</v>
      </c>
      <c r="B492" s="168" t="s">
        <v>1227</v>
      </c>
      <c r="C492" s="172" t="s">
        <v>1228</v>
      </c>
      <c r="D492" s="161">
        <v>12000000</v>
      </c>
      <c r="E492" s="161">
        <v>297319</v>
      </c>
      <c r="F492" s="161">
        <v>500000</v>
      </c>
      <c r="G492" s="161">
        <v>0</v>
      </c>
      <c r="H492" s="161">
        <v>0</v>
      </c>
      <c r="I492" s="161">
        <v>0</v>
      </c>
      <c r="J492" s="161">
        <v>3438693</v>
      </c>
      <c r="K492" s="161">
        <v>0</v>
      </c>
      <c r="L492" s="161">
        <v>0</v>
      </c>
      <c r="M492" s="162">
        <v>16236012</v>
      </c>
      <c r="N492" s="161">
        <v>-16236012</v>
      </c>
      <c r="O492" s="233">
        <v>0</v>
      </c>
      <c r="P492" s="163"/>
      <c r="Q492" s="185"/>
      <c r="R492" s="186"/>
    </row>
    <row r="493" spans="1:18" ht="12">
      <c r="A493" s="130" t="s">
        <v>1241</v>
      </c>
      <c r="B493" s="168" t="s">
        <v>1230</v>
      </c>
      <c r="C493" s="172" t="s">
        <v>1231</v>
      </c>
      <c r="D493" s="161">
        <v>1868195.17</v>
      </c>
      <c r="E493" s="161">
        <v>24761.71</v>
      </c>
      <c r="F493" s="161">
        <v>1052678.93</v>
      </c>
      <c r="G493" s="161">
        <v>0</v>
      </c>
      <c r="H493" s="161">
        <v>0</v>
      </c>
      <c r="I493" s="161">
        <v>0</v>
      </c>
      <c r="J493" s="161">
        <v>9177658.2699999996</v>
      </c>
      <c r="K493" s="161">
        <v>0</v>
      </c>
      <c r="L493" s="161">
        <v>0</v>
      </c>
      <c r="M493" s="162">
        <v>12123294.079999998</v>
      </c>
      <c r="N493" s="161">
        <v>-12123294.08</v>
      </c>
      <c r="O493" s="233">
        <v>0</v>
      </c>
      <c r="P493" s="163"/>
      <c r="Q493" s="185"/>
      <c r="R493" s="186"/>
    </row>
    <row r="494" spans="1:18" ht="12">
      <c r="A494" s="130" t="s">
        <v>1244</v>
      </c>
      <c r="B494" s="168" t="s">
        <v>1233</v>
      </c>
      <c r="C494" s="172" t="s">
        <v>1234</v>
      </c>
      <c r="D494" s="161">
        <v>854627.67999999993</v>
      </c>
      <c r="E494" s="161">
        <v>651780.69999999995</v>
      </c>
      <c r="F494" s="161">
        <v>10057063.49</v>
      </c>
      <c r="G494" s="161">
        <v>3483</v>
      </c>
      <c r="H494" s="161">
        <v>0</v>
      </c>
      <c r="I494" s="161">
        <v>0</v>
      </c>
      <c r="J494" s="161">
        <v>0</v>
      </c>
      <c r="K494" s="161">
        <v>0</v>
      </c>
      <c r="L494" s="161">
        <v>0</v>
      </c>
      <c r="M494" s="162">
        <v>11566954.870000001</v>
      </c>
      <c r="N494" s="161">
        <v>-11566954.869999999</v>
      </c>
      <c r="O494" s="233">
        <v>0</v>
      </c>
      <c r="P494" s="163"/>
      <c r="Q494" s="185"/>
      <c r="R494" s="186"/>
    </row>
    <row r="495" spans="1:18" ht="12">
      <c r="A495" s="130" t="s">
        <v>1247</v>
      </c>
      <c r="B495" s="168" t="s">
        <v>1236</v>
      </c>
      <c r="C495" s="172" t="s">
        <v>1237</v>
      </c>
      <c r="D495" s="161">
        <v>8632108.2899999991</v>
      </c>
      <c r="E495" s="161">
        <v>2342097.16</v>
      </c>
      <c r="F495" s="161">
        <v>47110.39</v>
      </c>
      <c r="G495" s="161">
        <v>65193.32</v>
      </c>
      <c r="H495" s="161">
        <v>243893.28</v>
      </c>
      <c r="I495" s="161">
        <v>0</v>
      </c>
      <c r="J495" s="161">
        <v>0</v>
      </c>
      <c r="K495" s="161">
        <v>0</v>
      </c>
      <c r="L495" s="161">
        <v>0</v>
      </c>
      <c r="M495" s="162">
        <v>11330402.439999999</v>
      </c>
      <c r="N495" s="161">
        <v>-11330402.440000001</v>
      </c>
      <c r="O495" s="233">
        <v>0</v>
      </c>
      <c r="P495" s="163"/>
      <c r="Q495" s="185"/>
      <c r="R495" s="186"/>
    </row>
    <row r="496" spans="1:18" ht="12">
      <c r="A496" s="130" t="s">
        <v>1250</v>
      </c>
      <c r="B496" s="168" t="s">
        <v>1239</v>
      </c>
      <c r="C496" s="172" t="s">
        <v>1240</v>
      </c>
      <c r="D496" s="161">
        <v>33100</v>
      </c>
      <c r="E496" s="161">
        <v>253387.41</v>
      </c>
      <c r="F496" s="161">
        <v>3571741.13</v>
      </c>
      <c r="G496" s="161">
        <v>0</v>
      </c>
      <c r="H496" s="161">
        <v>0</v>
      </c>
      <c r="I496" s="161">
        <v>0</v>
      </c>
      <c r="J496" s="161">
        <v>235608.33</v>
      </c>
      <c r="K496" s="161">
        <v>0</v>
      </c>
      <c r="L496" s="161">
        <v>0</v>
      </c>
      <c r="M496" s="162">
        <v>4093836.87</v>
      </c>
      <c r="N496" s="161">
        <v>-4093836.87</v>
      </c>
      <c r="O496" s="233">
        <v>0</v>
      </c>
      <c r="P496" s="163"/>
      <c r="Q496" s="185"/>
      <c r="R496" s="186"/>
    </row>
    <row r="497" spans="1:22" ht="24">
      <c r="A497" s="130" t="s">
        <v>1253</v>
      </c>
      <c r="B497" s="168" t="s">
        <v>1242</v>
      </c>
      <c r="C497" s="172" t="s">
        <v>1243</v>
      </c>
      <c r="D497" s="161">
        <v>1412925</v>
      </c>
      <c r="E497" s="161">
        <v>0</v>
      </c>
      <c r="F497" s="161">
        <v>0</v>
      </c>
      <c r="G497" s="161">
        <v>20000</v>
      </c>
      <c r="H497" s="161">
        <v>0</v>
      </c>
      <c r="I497" s="161">
        <v>0</v>
      </c>
      <c r="J497" s="161">
        <v>0</v>
      </c>
      <c r="K497" s="161">
        <v>0</v>
      </c>
      <c r="L497" s="161">
        <v>0</v>
      </c>
      <c r="M497" s="162">
        <v>1432925</v>
      </c>
      <c r="N497" s="161">
        <v>-1432925</v>
      </c>
      <c r="O497" s="233">
        <v>0</v>
      </c>
      <c r="P497" s="163"/>
      <c r="Q497" s="185"/>
      <c r="R497" s="186"/>
    </row>
    <row r="498" spans="1:22" ht="12">
      <c r="A498" s="130" t="s">
        <v>1256</v>
      </c>
      <c r="B498" s="168" t="s">
        <v>1245</v>
      </c>
      <c r="C498" s="172" t="s">
        <v>1246</v>
      </c>
      <c r="D498" s="161">
        <v>1835000</v>
      </c>
      <c r="E498" s="161">
        <v>750032.89</v>
      </c>
      <c r="F498" s="161">
        <v>7580553.0900000008</v>
      </c>
      <c r="G498" s="161">
        <v>52630</v>
      </c>
      <c r="H498" s="161">
        <v>3929707.48</v>
      </c>
      <c r="I498" s="161">
        <v>0</v>
      </c>
      <c r="J498" s="161">
        <v>0</v>
      </c>
      <c r="K498" s="161">
        <v>0</v>
      </c>
      <c r="L498" s="161">
        <v>0</v>
      </c>
      <c r="M498" s="162">
        <v>14147923.460000001</v>
      </c>
      <c r="N498" s="161">
        <v>-14147923.459999999</v>
      </c>
      <c r="O498" s="233">
        <v>0</v>
      </c>
      <c r="P498" s="163"/>
      <c r="Q498" s="185"/>
      <c r="R498" s="186"/>
    </row>
    <row r="499" spans="1:22" ht="24">
      <c r="A499" s="130" t="s">
        <v>1259</v>
      </c>
      <c r="B499" s="168" t="s">
        <v>1248</v>
      </c>
      <c r="C499" s="172" t="s">
        <v>1249</v>
      </c>
      <c r="D499" s="161">
        <v>46270739.049999997</v>
      </c>
      <c r="E499" s="161">
        <v>182707.97</v>
      </c>
      <c r="F499" s="161">
        <v>7796984</v>
      </c>
      <c r="G499" s="161">
        <v>3000000</v>
      </c>
      <c r="H499" s="161">
        <v>0</v>
      </c>
      <c r="I499" s="161">
        <v>0</v>
      </c>
      <c r="J499" s="161">
        <v>20811105.07</v>
      </c>
      <c r="K499" s="161">
        <v>0</v>
      </c>
      <c r="L499" s="161">
        <v>215.8</v>
      </c>
      <c r="M499" s="162">
        <v>78061751.890000001</v>
      </c>
      <c r="N499" s="161">
        <v>-78061751.890000001</v>
      </c>
      <c r="O499" s="233">
        <v>0</v>
      </c>
      <c r="P499" s="163"/>
      <c r="Q499" s="185"/>
      <c r="R499" s="186"/>
    </row>
    <row r="500" spans="1:22" ht="12">
      <c r="B500" s="168" t="s">
        <v>1251</v>
      </c>
      <c r="C500" s="172" t="s">
        <v>1252</v>
      </c>
      <c r="D500" s="161">
        <v>381506.54</v>
      </c>
      <c r="E500" s="161">
        <v>2837.04</v>
      </c>
      <c r="F500" s="161">
        <v>1812418.0199999998</v>
      </c>
      <c r="G500" s="161">
        <v>0</v>
      </c>
      <c r="H500" s="161">
        <v>0</v>
      </c>
      <c r="I500" s="161">
        <v>0</v>
      </c>
      <c r="J500" s="161">
        <v>2139709.2199999997</v>
      </c>
      <c r="K500" s="161">
        <v>0</v>
      </c>
      <c r="L500" s="161">
        <v>0</v>
      </c>
      <c r="M500" s="162">
        <v>4336470.8199999994</v>
      </c>
      <c r="N500" s="161">
        <v>-4336470.8199999994</v>
      </c>
      <c r="O500" s="233">
        <v>0</v>
      </c>
      <c r="P500" s="163"/>
      <c r="Q500" s="185"/>
      <c r="R500" s="186"/>
    </row>
    <row r="501" spans="1:22" ht="12">
      <c r="B501" s="168" t="s">
        <v>1254</v>
      </c>
      <c r="C501" s="172" t="s">
        <v>1255</v>
      </c>
      <c r="D501" s="161">
        <v>0</v>
      </c>
      <c r="E501" s="161">
        <v>0</v>
      </c>
      <c r="F501" s="161">
        <v>0</v>
      </c>
      <c r="G501" s="161">
        <v>0</v>
      </c>
      <c r="H501" s="161">
        <v>0</v>
      </c>
      <c r="I501" s="161">
        <v>0</v>
      </c>
      <c r="J501" s="161">
        <v>0</v>
      </c>
      <c r="K501" s="161">
        <v>0</v>
      </c>
      <c r="L501" s="161">
        <v>196359906.79999998</v>
      </c>
      <c r="M501" s="162">
        <v>196359906.79999998</v>
      </c>
      <c r="N501" s="161">
        <v>2205543.69</v>
      </c>
      <c r="O501" s="233">
        <v>198565450.48999998</v>
      </c>
      <c r="P501" s="163"/>
      <c r="Q501" s="185"/>
      <c r="R501" s="186"/>
    </row>
    <row r="502" spans="1:22" ht="12">
      <c r="B502" s="168" t="s">
        <v>1257</v>
      </c>
      <c r="C502" s="172" t="s">
        <v>1258</v>
      </c>
      <c r="D502" s="161">
        <v>17626045.250000004</v>
      </c>
      <c r="E502" s="161">
        <v>2882276.12</v>
      </c>
      <c r="F502" s="161">
        <v>3550114.05</v>
      </c>
      <c r="G502" s="161">
        <v>1568202.65</v>
      </c>
      <c r="H502" s="161">
        <v>392384.42999999993</v>
      </c>
      <c r="I502" s="161">
        <v>0</v>
      </c>
      <c r="J502" s="161">
        <v>1401508.78</v>
      </c>
      <c r="K502" s="161">
        <v>0</v>
      </c>
      <c r="L502" s="161">
        <v>-826248.68000000017</v>
      </c>
      <c r="M502" s="162">
        <v>26594282.600000005</v>
      </c>
      <c r="N502" s="161">
        <v>1223567.3</v>
      </c>
      <c r="O502" s="233">
        <v>27817849.900000006</v>
      </c>
      <c r="P502" s="163"/>
      <c r="Q502" s="185"/>
      <c r="R502" s="186"/>
    </row>
    <row r="503" spans="1:22" ht="12">
      <c r="B503" s="168" t="s">
        <v>921</v>
      </c>
      <c r="C503" s="176" t="s">
        <v>1260</v>
      </c>
      <c r="D503" s="161">
        <v>1466804</v>
      </c>
      <c r="E503" s="161">
        <v>764702.33</v>
      </c>
      <c r="F503" s="161">
        <v>-151307.01999999999</v>
      </c>
      <c r="G503" s="161">
        <v>0</v>
      </c>
      <c r="H503" s="161">
        <v>-235607.25999999998</v>
      </c>
      <c r="I503" s="161">
        <v>-25254.68</v>
      </c>
      <c r="J503" s="161">
        <v>-3732257.2199999993</v>
      </c>
      <c r="K503" s="161">
        <v>31639.25</v>
      </c>
      <c r="L503" s="161">
        <v>699863.78000000014</v>
      </c>
      <c r="M503" s="162">
        <v>-1181416.8199999989</v>
      </c>
      <c r="N503" s="161">
        <v>0</v>
      </c>
      <c r="O503" s="233">
        <v>-1181416.8199999989</v>
      </c>
      <c r="P503" s="163"/>
      <c r="Q503" s="185"/>
      <c r="R503" s="186"/>
    </row>
    <row r="504" spans="1:22" ht="12">
      <c r="B504" s="212"/>
      <c r="C504" s="176"/>
      <c r="D504" s="196"/>
      <c r="E504" s="196"/>
      <c r="F504" s="196"/>
      <c r="G504" s="196"/>
      <c r="H504" s="196"/>
      <c r="I504" s="196"/>
      <c r="J504" s="196"/>
      <c r="K504" s="196"/>
      <c r="L504" s="196"/>
      <c r="M504" s="196"/>
      <c r="N504" s="196"/>
      <c r="O504" s="196"/>
      <c r="P504" s="163"/>
      <c r="Q504" s="185"/>
      <c r="R504" s="186"/>
    </row>
    <row r="505" spans="1:22" ht="12">
      <c r="B505" s="197" t="s">
        <v>1261</v>
      </c>
      <c r="C505" s="176"/>
      <c r="D505" s="198">
        <v>549042489.49000013</v>
      </c>
      <c r="E505" s="198">
        <v>122848207.98999998</v>
      </c>
      <c r="F505" s="198">
        <v>89398056.103999987</v>
      </c>
      <c r="G505" s="198">
        <v>22400368.669999998</v>
      </c>
      <c r="H505" s="198">
        <v>1004723140.6500001</v>
      </c>
      <c r="I505" s="198">
        <v>1461.4500000000007</v>
      </c>
      <c r="J505" s="198">
        <v>70096164.043000013</v>
      </c>
      <c r="K505" s="198">
        <v>20688121.789999999</v>
      </c>
      <c r="L505" s="198">
        <v>176407768.15999997</v>
      </c>
      <c r="M505" s="198">
        <v>2055605778.3470001</v>
      </c>
      <c r="N505" s="198">
        <v>-608859552.3499999</v>
      </c>
      <c r="O505" s="198">
        <v>1446746225.9970002</v>
      </c>
      <c r="P505" s="163"/>
      <c r="Q505" s="185"/>
      <c r="R505" s="186"/>
    </row>
    <row r="506" spans="1:22" ht="12">
      <c r="A506" s="130" t="s">
        <v>1265</v>
      </c>
      <c r="B506" s="212"/>
      <c r="C506" s="176"/>
      <c r="D506" s="199"/>
      <c r="E506" s="199"/>
      <c r="F506" s="199"/>
      <c r="G506" s="199"/>
      <c r="H506" s="199"/>
      <c r="I506" s="199"/>
      <c r="J506" s="199"/>
      <c r="K506" s="199"/>
      <c r="L506" s="199"/>
      <c r="M506" s="199"/>
      <c r="N506" s="199"/>
      <c r="O506" s="207"/>
      <c r="P506" s="163"/>
      <c r="Q506" s="235"/>
      <c r="R506" s="236"/>
    </row>
    <row r="507" spans="1:22" ht="12">
      <c r="A507" s="130" t="s">
        <v>1268</v>
      </c>
      <c r="B507" s="219" t="s">
        <v>1262</v>
      </c>
      <c r="C507" s="201"/>
      <c r="D507" s="202"/>
      <c r="E507" s="202"/>
      <c r="F507" s="202"/>
      <c r="G507" s="202" t="s">
        <v>853</v>
      </c>
      <c r="H507" s="202" t="s">
        <v>853</v>
      </c>
      <c r="I507" s="202"/>
      <c r="J507" s="202" t="s">
        <v>853</v>
      </c>
      <c r="K507" s="202"/>
      <c r="L507" s="202" t="s">
        <v>853</v>
      </c>
      <c r="M507" s="202" t="s">
        <v>853</v>
      </c>
      <c r="N507" s="202" t="s">
        <v>853</v>
      </c>
      <c r="O507" s="157"/>
      <c r="P507" s="163"/>
      <c r="Q507" s="185"/>
      <c r="R507" s="186"/>
    </row>
    <row r="508" spans="1:22" s="187" customFormat="1" ht="12">
      <c r="B508" s="222"/>
      <c r="C508" s="160"/>
      <c r="D508" s="202"/>
      <c r="E508" s="202"/>
      <c r="F508" s="202"/>
      <c r="G508" s="202"/>
      <c r="H508" s="202"/>
      <c r="I508" s="202"/>
      <c r="J508" s="202"/>
      <c r="K508" s="202"/>
      <c r="L508" s="202"/>
      <c r="M508" s="202"/>
      <c r="N508" s="202"/>
      <c r="O508" s="157"/>
      <c r="P508" s="163"/>
      <c r="Q508" s="185"/>
      <c r="R508" s="186"/>
      <c r="S508" s="129"/>
      <c r="T508" s="129"/>
      <c r="U508" s="129"/>
      <c r="V508" s="129"/>
    </row>
    <row r="509" spans="1:22" s="187" customFormat="1" ht="12">
      <c r="B509" s="168" t="s">
        <v>1263</v>
      </c>
      <c r="C509" s="171" t="s">
        <v>1264</v>
      </c>
      <c r="D509" s="161">
        <v>0</v>
      </c>
      <c r="E509" s="161">
        <v>0</v>
      </c>
      <c r="F509" s="161">
        <v>0</v>
      </c>
      <c r="G509" s="161">
        <v>0</v>
      </c>
      <c r="H509" s="161">
        <v>0</v>
      </c>
      <c r="I509" s="161">
        <v>0</v>
      </c>
      <c r="J509" s="161">
        <v>0</v>
      </c>
      <c r="K509" s="161">
        <v>0</v>
      </c>
      <c r="L509" s="161">
        <v>0</v>
      </c>
      <c r="M509" s="162">
        <v>0</v>
      </c>
      <c r="N509" s="161">
        <v>0</v>
      </c>
      <c r="O509" s="157">
        <v>0</v>
      </c>
      <c r="P509" s="163"/>
      <c r="Q509" s="185"/>
      <c r="R509" s="186"/>
      <c r="S509" s="129"/>
      <c r="T509" s="129"/>
      <c r="U509" s="129"/>
      <c r="V509" s="129"/>
    </row>
    <row r="510" spans="1:22" ht="12">
      <c r="A510" s="130" t="s">
        <v>1275</v>
      </c>
      <c r="B510" s="168" t="s">
        <v>1266</v>
      </c>
      <c r="C510" s="172" t="s">
        <v>1267</v>
      </c>
      <c r="D510" s="161">
        <v>6344038.6600000001</v>
      </c>
      <c r="E510" s="161">
        <v>871746.47000000009</v>
      </c>
      <c r="F510" s="161">
        <v>264316.32999999996</v>
      </c>
      <c r="G510" s="161">
        <v>0</v>
      </c>
      <c r="H510" s="161">
        <v>0</v>
      </c>
      <c r="I510" s="161">
        <v>0</v>
      </c>
      <c r="J510" s="161">
        <v>7450496.5499999998</v>
      </c>
      <c r="K510" s="161">
        <v>0</v>
      </c>
      <c r="L510" s="161">
        <v>-269635.81</v>
      </c>
      <c r="M510" s="162">
        <v>14660962.199999999</v>
      </c>
      <c r="N510" s="161">
        <v>0</v>
      </c>
      <c r="O510" s="157">
        <v>14660962.199999999</v>
      </c>
      <c r="P510" s="163"/>
      <c r="Q510" s="185"/>
      <c r="R510" s="186"/>
    </row>
    <row r="511" spans="1:22" ht="12">
      <c r="B511" s="168" t="s">
        <v>1269</v>
      </c>
      <c r="C511" s="172" t="s">
        <v>1270</v>
      </c>
      <c r="D511" s="161">
        <v>13940795.080000002</v>
      </c>
      <c r="E511" s="161">
        <v>4667540.5200000005</v>
      </c>
      <c r="F511" s="161">
        <v>238617.95</v>
      </c>
      <c r="G511" s="161">
        <v>0</v>
      </c>
      <c r="H511" s="161">
        <v>0</v>
      </c>
      <c r="I511" s="161">
        <v>0</v>
      </c>
      <c r="J511" s="161">
        <v>6861967.2800000012</v>
      </c>
      <c r="K511" s="161">
        <v>0</v>
      </c>
      <c r="L511" s="161">
        <v>-2449748.0699999998</v>
      </c>
      <c r="M511" s="162">
        <v>23259172.760000002</v>
      </c>
      <c r="N511" s="161">
        <v>970036.45</v>
      </c>
      <c r="O511" s="157">
        <v>24229209.210000001</v>
      </c>
      <c r="P511" s="163"/>
      <c r="Q511" s="185"/>
      <c r="R511" s="186"/>
    </row>
    <row r="512" spans="1:22" ht="12">
      <c r="A512" s="130" t="s">
        <v>1280</v>
      </c>
      <c r="B512" s="188" t="s">
        <v>1271</v>
      </c>
      <c r="C512" s="189" t="s">
        <v>1272</v>
      </c>
      <c r="D512" s="161">
        <v>255533.94</v>
      </c>
      <c r="E512" s="161">
        <v>474299.15</v>
      </c>
      <c r="F512" s="161">
        <v>0</v>
      </c>
      <c r="G512" s="161">
        <v>0</v>
      </c>
      <c r="H512" s="161">
        <v>0</v>
      </c>
      <c r="I512" s="161">
        <v>0</v>
      </c>
      <c r="J512" s="161">
        <v>208845.22</v>
      </c>
      <c r="K512" s="161">
        <v>0</v>
      </c>
      <c r="L512" s="161">
        <v>338517.78999999957</v>
      </c>
      <c r="M512" s="162">
        <v>1277196.0999999996</v>
      </c>
      <c r="N512" s="161">
        <v>-2724761.5199999996</v>
      </c>
      <c r="O512" s="157">
        <v>-1447565.42</v>
      </c>
      <c r="P512" s="163"/>
      <c r="Q512" s="185"/>
      <c r="R512" s="186"/>
    </row>
    <row r="513" spans="1:22" ht="12">
      <c r="A513" s="130" t="s">
        <v>1283</v>
      </c>
      <c r="B513" s="168" t="s">
        <v>1273</v>
      </c>
      <c r="C513" s="172" t="s">
        <v>1274</v>
      </c>
      <c r="D513" s="161">
        <v>0</v>
      </c>
      <c r="E513" s="161">
        <v>0</v>
      </c>
      <c r="F513" s="161">
        <v>0</v>
      </c>
      <c r="G513" s="161">
        <v>0</v>
      </c>
      <c r="H513" s="161">
        <v>0</v>
      </c>
      <c r="I513" s="161">
        <v>0</v>
      </c>
      <c r="J513" s="161">
        <v>0</v>
      </c>
      <c r="K513" s="161">
        <v>0</v>
      </c>
      <c r="L513" s="161">
        <v>0</v>
      </c>
      <c r="M513" s="162">
        <v>0</v>
      </c>
      <c r="N513" s="161">
        <v>0</v>
      </c>
      <c r="O513" s="157">
        <v>0</v>
      </c>
      <c r="P513" s="163"/>
      <c r="Q513" s="185"/>
      <c r="R513" s="186"/>
    </row>
    <row r="514" spans="1:22" ht="12">
      <c r="A514" s="130" t="s">
        <v>1286</v>
      </c>
      <c r="B514" s="168" t="s">
        <v>1276</v>
      </c>
      <c r="C514" s="172" t="s">
        <v>1277</v>
      </c>
      <c r="D514" s="161">
        <v>1020093.48</v>
      </c>
      <c r="E514" s="161">
        <v>1050345.97</v>
      </c>
      <c r="F514" s="161">
        <v>36334</v>
      </c>
      <c r="G514" s="161">
        <v>0</v>
      </c>
      <c r="H514" s="161">
        <v>0</v>
      </c>
      <c r="I514" s="161">
        <v>0</v>
      </c>
      <c r="J514" s="161">
        <v>799667.1</v>
      </c>
      <c r="K514" s="161">
        <v>0</v>
      </c>
      <c r="L514" s="161">
        <v>-2556128.63</v>
      </c>
      <c r="M514" s="162">
        <v>350311.92000000039</v>
      </c>
      <c r="N514" s="161">
        <v>-15075</v>
      </c>
      <c r="O514" s="157">
        <v>335236.92000000039</v>
      </c>
      <c r="P514" s="163"/>
      <c r="Q514" s="185"/>
      <c r="R514" s="186"/>
    </row>
    <row r="515" spans="1:22" ht="12">
      <c r="A515" s="130" t="s">
        <v>1289</v>
      </c>
      <c r="B515" s="168" t="s">
        <v>1278</v>
      </c>
      <c r="C515" s="172" t="s">
        <v>1279</v>
      </c>
      <c r="D515" s="161">
        <v>1427303.36</v>
      </c>
      <c r="E515" s="161">
        <v>127264.61</v>
      </c>
      <c r="F515" s="161">
        <v>14503.5</v>
      </c>
      <c r="G515" s="161">
        <v>0</v>
      </c>
      <c r="H515" s="161">
        <v>0</v>
      </c>
      <c r="I515" s="161">
        <v>0</v>
      </c>
      <c r="J515" s="161">
        <v>1643965.8900000001</v>
      </c>
      <c r="K515" s="161">
        <v>0</v>
      </c>
      <c r="L515" s="161">
        <v>-2366772.9699999997</v>
      </c>
      <c r="M515" s="162">
        <v>846264.3900000006</v>
      </c>
      <c r="N515" s="161">
        <v>-875261.27</v>
      </c>
      <c r="O515" s="157">
        <v>-28996.879999999423</v>
      </c>
      <c r="P515" s="163"/>
      <c r="Q515" s="185"/>
      <c r="R515" s="186"/>
    </row>
    <row r="516" spans="1:22" ht="12">
      <c r="B516" s="168" t="s">
        <v>1281</v>
      </c>
      <c r="C516" s="172" t="s">
        <v>1282</v>
      </c>
      <c r="D516" s="161">
        <v>4519770.1900000004</v>
      </c>
      <c r="E516" s="161">
        <v>7510969.0399999991</v>
      </c>
      <c r="F516" s="161">
        <v>599562.05000000005</v>
      </c>
      <c r="G516" s="161">
        <v>0</v>
      </c>
      <c r="H516" s="161">
        <v>0</v>
      </c>
      <c r="I516" s="161">
        <v>0</v>
      </c>
      <c r="J516" s="161">
        <v>5475866.0800000001</v>
      </c>
      <c r="K516" s="161">
        <v>0</v>
      </c>
      <c r="L516" s="161">
        <v>-13208027.15</v>
      </c>
      <c r="M516" s="162">
        <v>4898140.209999999</v>
      </c>
      <c r="N516" s="161">
        <v>-3755075.0100000002</v>
      </c>
      <c r="O516" s="157">
        <v>1143065.1999999988</v>
      </c>
      <c r="P516" s="163"/>
      <c r="Q516" s="185"/>
      <c r="R516" s="186"/>
    </row>
    <row r="517" spans="1:22" ht="12">
      <c r="A517" s="130" t="s">
        <v>1294</v>
      </c>
      <c r="B517" s="168" t="s">
        <v>1284</v>
      </c>
      <c r="C517" s="172" t="s">
        <v>1285</v>
      </c>
      <c r="D517" s="161">
        <v>88389.569999999992</v>
      </c>
      <c r="E517" s="161">
        <v>1136261.52</v>
      </c>
      <c r="F517" s="161">
        <v>7875</v>
      </c>
      <c r="G517" s="161">
        <v>0</v>
      </c>
      <c r="H517" s="161">
        <v>0</v>
      </c>
      <c r="I517" s="161">
        <v>0</v>
      </c>
      <c r="J517" s="161">
        <v>643152.29999999993</v>
      </c>
      <c r="K517" s="161">
        <v>0</v>
      </c>
      <c r="L517" s="161">
        <v>-507044.33</v>
      </c>
      <c r="M517" s="162">
        <v>1368634.06</v>
      </c>
      <c r="N517" s="161">
        <v>-1368634.06</v>
      </c>
      <c r="O517" s="157">
        <v>0</v>
      </c>
      <c r="P517" s="163"/>
      <c r="Q517" s="185"/>
      <c r="R517" s="186"/>
      <c r="S517" s="187"/>
      <c r="T517" s="187"/>
      <c r="U517" s="187"/>
      <c r="V517" s="187"/>
    </row>
    <row r="518" spans="1:22" ht="12">
      <c r="A518" s="130" t="s">
        <v>1297</v>
      </c>
      <c r="B518" s="168" t="s">
        <v>1287</v>
      </c>
      <c r="C518" s="172" t="s">
        <v>1288</v>
      </c>
      <c r="D518" s="161">
        <v>221091.66</v>
      </c>
      <c r="E518" s="161">
        <v>54435.83</v>
      </c>
      <c r="F518" s="161">
        <v>0</v>
      </c>
      <c r="G518" s="161">
        <v>0</v>
      </c>
      <c r="H518" s="161">
        <v>0</v>
      </c>
      <c r="I518" s="161">
        <v>0</v>
      </c>
      <c r="J518" s="161">
        <v>95100.38</v>
      </c>
      <c r="K518" s="161">
        <v>0</v>
      </c>
      <c r="L518" s="161">
        <v>-61240.66</v>
      </c>
      <c r="M518" s="162">
        <v>309387.20999999996</v>
      </c>
      <c r="N518" s="161">
        <v>0</v>
      </c>
      <c r="O518" s="157">
        <v>309387.20999999996</v>
      </c>
      <c r="P518" s="163"/>
      <c r="Q518" s="185"/>
      <c r="R518" s="186"/>
      <c r="S518" s="187"/>
      <c r="T518" s="187"/>
      <c r="U518" s="187"/>
      <c r="V518" s="187"/>
    </row>
    <row r="519" spans="1:22" ht="12">
      <c r="A519" s="130" t="s">
        <v>1300</v>
      </c>
      <c r="B519" s="168" t="s">
        <v>1290</v>
      </c>
      <c r="C519" s="172" t="s">
        <v>1291</v>
      </c>
      <c r="D519" s="161">
        <v>0</v>
      </c>
      <c r="E519" s="161">
        <v>0</v>
      </c>
      <c r="F519" s="161">
        <v>0</v>
      </c>
      <c r="G519" s="161">
        <v>0</v>
      </c>
      <c r="H519" s="161">
        <v>0</v>
      </c>
      <c r="I519" s="161">
        <v>0</v>
      </c>
      <c r="J519" s="161">
        <v>2995763.17</v>
      </c>
      <c r="K519" s="161">
        <v>0</v>
      </c>
      <c r="L519" s="161">
        <v>-2995763.17</v>
      </c>
      <c r="M519" s="162">
        <v>0</v>
      </c>
      <c r="N519" s="161">
        <v>0</v>
      </c>
      <c r="O519" s="157">
        <v>0</v>
      </c>
      <c r="P519" s="163"/>
      <c r="Q519" s="185"/>
      <c r="R519" s="186"/>
    </row>
    <row r="520" spans="1:22" ht="12">
      <c r="A520" s="130" t="s">
        <v>1302</v>
      </c>
      <c r="B520" s="168" t="s">
        <v>1292</v>
      </c>
      <c r="C520" s="172" t="s">
        <v>1293</v>
      </c>
      <c r="D520" s="161">
        <v>59018.879999999997</v>
      </c>
      <c r="E520" s="161">
        <v>7550</v>
      </c>
      <c r="F520" s="161">
        <v>1920</v>
      </c>
      <c r="G520" s="161">
        <v>0</v>
      </c>
      <c r="H520" s="161">
        <v>0</v>
      </c>
      <c r="I520" s="161">
        <v>0</v>
      </c>
      <c r="J520" s="161">
        <v>16620</v>
      </c>
      <c r="K520" s="161">
        <v>0</v>
      </c>
      <c r="L520" s="161">
        <v>-69018.880000000005</v>
      </c>
      <c r="M520" s="162">
        <v>16090</v>
      </c>
      <c r="N520" s="161">
        <v>-16090</v>
      </c>
      <c r="O520" s="157">
        <v>0</v>
      </c>
      <c r="P520" s="163"/>
      <c r="Q520" s="185"/>
      <c r="R520" s="186"/>
    </row>
    <row r="521" spans="1:22" ht="12">
      <c r="B521" s="192" t="s">
        <v>1410</v>
      </c>
      <c r="C521" s="193" t="s">
        <v>1411</v>
      </c>
      <c r="D521" s="161">
        <v>60116.12</v>
      </c>
      <c r="E521" s="161">
        <v>0</v>
      </c>
      <c r="F521" s="161">
        <v>264601.34999999998</v>
      </c>
      <c r="G521" s="161">
        <v>0</v>
      </c>
      <c r="H521" s="161">
        <v>0</v>
      </c>
      <c r="I521" s="161">
        <v>0</v>
      </c>
      <c r="J521" s="161">
        <v>600</v>
      </c>
      <c r="K521" s="161">
        <v>0</v>
      </c>
      <c r="L521" s="161">
        <v>0</v>
      </c>
      <c r="M521" s="162">
        <v>325317.46999999997</v>
      </c>
      <c r="N521" s="161">
        <v>-324717.46999999997</v>
      </c>
      <c r="O521" s="157"/>
      <c r="P521" s="163"/>
      <c r="Q521" s="185"/>
      <c r="R521" s="186"/>
    </row>
    <row r="522" spans="1:22" ht="12">
      <c r="A522" s="130" t="s">
        <v>1305</v>
      </c>
      <c r="B522" s="168" t="s">
        <v>1295</v>
      </c>
      <c r="C522" s="176" t="s">
        <v>1296</v>
      </c>
      <c r="D522" s="161">
        <v>1957415.47</v>
      </c>
      <c r="E522" s="161">
        <v>131592.03</v>
      </c>
      <c r="F522" s="161">
        <v>57064.02</v>
      </c>
      <c r="G522" s="161">
        <v>0</v>
      </c>
      <c r="H522" s="161">
        <v>0</v>
      </c>
      <c r="I522" s="161">
        <v>0</v>
      </c>
      <c r="J522" s="161">
        <v>178557948.78</v>
      </c>
      <c r="K522" s="161">
        <v>0</v>
      </c>
      <c r="L522" s="161">
        <v>-172129562.26000002</v>
      </c>
      <c r="M522" s="162">
        <v>8574458.0399999917</v>
      </c>
      <c r="N522" s="161">
        <v>-8540639</v>
      </c>
      <c r="O522" s="157">
        <v>33819.039999991655</v>
      </c>
      <c r="P522" s="163"/>
      <c r="Q522" s="185"/>
      <c r="R522" s="186"/>
    </row>
    <row r="523" spans="1:22" ht="24">
      <c r="B523" s="237" t="s">
        <v>1298</v>
      </c>
      <c r="C523" s="172" t="s">
        <v>1299</v>
      </c>
      <c r="D523" s="161">
        <v>4850221.5500000007</v>
      </c>
      <c r="E523" s="161">
        <v>1375381.59</v>
      </c>
      <c r="F523" s="161">
        <v>345910.93</v>
      </c>
      <c r="G523" s="161">
        <v>0</v>
      </c>
      <c r="H523" s="161">
        <v>0</v>
      </c>
      <c r="I523" s="161">
        <v>0</v>
      </c>
      <c r="J523" s="161">
        <v>63532692.090000004</v>
      </c>
      <c r="K523" s="161">
        <v>0</v>
      </c>
      <c r="L523" s="161">
        <v>-5054541.76</v>
      </c>
      <c r="M523" s="162">
        <v>65049664.399999999</v>
      </c>
      <c r="N523" s="161">
        <v>2164085.3899999997</v>
      </c>
      <c r="O523" s="157">
        <v>67213749.789999992</v>
      </c>
      <c r="P523" s="163"/>
      <c r="Q523" s="185"/>
      <c r="R523" s="186"/>
    </row>
    <row r="524" spans="1:22" ht="12">
      <c r="B524" s="168" t="s">
        <v>177</v>
      </c>
      <c r="C524" s="176" t="s">
        <v>1301</v>
      </c>
      <c r="D524" s="161">
        <v>0</v>
      </c>
      <c r="E524" s="161">
        <v>0</v>
      </c>
      <c r="F524" s="161">
        <v>0</v>
      </c>
      <c r="G524" s="161">
        <v>0</v>
      </c>
      <c r="H524" s="161">
        <v>0</v>
      </c>
      <c r="I524" s="161">
        <v>0</v>
      </c>
      <c r="J524" s="161">
        <v>2612629.44</v>
      </c>
      <c r="K524" s="161">
        <v>0</v>
      </c>
      <c r="L524" s="161">
        <v>-2612629.44</v>
      </c>
      <c r="M524" s="162">
        <v>0</v>
      </c>
      <c r="N524" s="161">
        <v>0</v>
      </c>
      <c r="O524" s="157">
        <v>0</v>
      </c>
      <c r="P524" s="163"/>
      <c r="Q524" s="185"/>
      <c r="R524" s="186"/>
    </row>
    <row r="525" spans="1:22" ht="12">
      <c r="B525" s="168" t="s">
        <v>1303</v>
      </c>
      <c r="C525" s="176" t="s">
        <v>1304</v>
      </c>
      <c r="D525" s="161">
        <v>0</v>
      </c>
      <c r="E525" s="161">
        <v>462912.63</v>
      </c>
      <c r="F525" s="161">
        <v>0</v>
      </c>
      <c r="G525" s="161">
        <v>0</v>
      </c>
      <c r="H525" s="161">
        <v>0</v>
      </c>
      <c r="I525" s="161">
        <v>0</v>
      </c>
      <c r="J525" s="161">
        <v>13005129.35</v>
      </c>
      <c r="K525" s="161">
        <v>0</v>
      </c>
      <c r="L525" s="161">
        <v>-13468041.98</v>
      </c>
      <c r="M525" s="162">
        <v>0</v>
      </c>
      <c r="N525" s="161">
        <v>0</v>
      </c>
      <c r="O525" s="157">
        <v>0</v>
      </c>
      <c r="P525" s="163"/>
      <c r="Q525" s="185"/>
      <c r="R525" s="186"/>
    </row>
    <row r="526" spans="1:22" ht="12">
      <c r="B526" s="168" t="s">
        <v>186</v>
      </c>
      <c r="C526" s="172" t="s">
        <v>1306</v>
      </c>
      <c r="D526" s="161">
        <v>185071.09</v>
      </c>
      <c r="E526" s="161">
        <v>20141.79</v>
      </c>
      <c r="F526" s="161">
        <v>0</v>
      </c>
      <c r="G526" s="161">
        <v>0</v>
      </c>
      <c r="H526" s="161">
        <v>0</v>
      </c>
      <c r="I526" s="161">
        <v>0</v>
      </c>
      <c r="J526" s="161">
        <v>14713757.130000003</v>
      </c>
      <c r="K526" s="161">
        <v>0</v>
      </c>
      <c r="L526" s="161">
        <v>-12385923.490000002</v>
      </c>
      <c r="M526" s="162">
        <v>2533046.5200000014</v>
      </c>
      <c r="N526" s="161">
        <v>-2883046.52</v>
      </c>
      <c r="O526" s="157">
        <v>-349999.9999999986</v>
      </c>
      <c r="P526" s="163"/>
      <c r="Q526" s="185"/>
      <c r="R526" s="186"/>
    </row>
    <row r="527" spans="1:22" s="123" customFormat="1" ht="12">
      <c r="A527" s="130"/>
      <c r="B527" s="212"/>
      <c r="C527" s="176"/>
      <c r="D527" s="196"/>
      <c r="E527" s="196"/>
      <c r="F527" s="196"/>
      <c r="G527" s="196"/>
      <c r="H527" s="196"/>
      <c r="I527" s="196"/>
      <c r="J527" s="196"/>
      <c r="K527" s="196"/>
      <c r="L527" s="196"/>
      <c r="M527" s="196"/>
      <c r="N527" s="196"/>
      <c r="O527" s="196"/>
      <c r="P527" s="163"/>
      <c r="Q527" s="185"/>
      <c r="R527" s="186"/>
      <c r="S527" s="129"/>
      <c r="T527" s="129"/>
      <c r="U527" s="129"/>
      <c r="V527" s="129"/>
    </row>
    <row r="528" spans="1:22" s="123" customFormat="1" ht="12.75" thickBot="1">
      <c r="A528" s="130"/>
      <c r="B528" s="197" t="s">
        <v>1307</v>
      </c>
      <c r="C528" s="176"/>
      <c r="D528" s="198">
        <v>34928859.050000012</v>
      </c>
      <c r="E528" s="198">
        <v>17890441.149999999</v>
      </c>
      <c r="F528" s="198">
        <v>1830705.1300000001</v>
      </c>
      <c r="G528" s="198">
        <v>0</v>
      </c>
      <c r="H528" s="198">
        <v>0</v>
      </c>
      <c r="I528" s="198">
        <v>0</v>
      </c>
      <c r="J528" s="198">
        <v>298614200.76000005</v>
      </c>
      <c r="K528" s="198">
        <v>0</v>
      </c>
      <c r="L528" s="198">
        <v>-229795560.81</v>
      </c>
      <c r="M528" s="198">
        <v>123468645.27999999</v>
      </c>
      <c r="N528" s="198">
        <v>-17369178.009999998</v>
      </c>
      <c r="O528" s="198">
        <v>106099467.26999998</v>
      </c>
      <c r="P528" s="163"/>
      <c r="Q528" s="185"/>
      <c r="R528" s="186"/>
      <c r="S528" s="129"/>
      <c r="T528" s="129"/>
      <c r="U528" s="129"/>
      <c r="V528" s="129"/>
    </row>
    <row r="529" spans="1:22" s="123" customFormat="1" ht="12">
      <c r="A529" s="130"/>
      <c r="B529" s="195"/>
      <c r="C529" s="176"/>
      <c r="D529" s="238"/>
      <c r="E529" s="238"/>
      <c r="F529" s="238"/>
      <c r="G529" s="238"/>
      <c r="H529" s="238"/>
      <c r="I529" s="238"/>
      <c r="J529" s="238"/>
      <c r="K529" s="238"/>
      <c r="L529" s="238"/>
      <c r="M529" s="238"/>
      <c r="N529" s="238"/>
      <c r="O529" s="238"/>
      <c r="P529" s="163"/>
      <c r="Q529" s="185"/>
      <c r="R529" s="186"/>
      <c r="S529" s="129"/>
      <c r="T529" s="129"/>
      <c r="U529" s="129"/>
      <c r="V529" s="129"/>
    </row>
    <row r="530" spans="1:22" ht="12">
      <c r="A530" s="129"/>
      <c r="B530" s="197" t="s">
        <v>1308</v>
      </c>
      <c r="D530" s="240">
        <v>2381806915.8700004</v>
      </c>
      <c r="E530" s="240">
        <v>279198516.14999998</v>
      </c>
      <c r="F530" s="240">
        <v>111109206.98399998</v>
      </c>
      <c r="G530" s="240">
        <v>22641308.689999998</v>
      </c>
      <c r="H530" s="240">
        <v>1004841998.2800001</v>
      </c>
      <c r="I530" s="240">
        <v>1461.4500000000007</v>
      </c>
      <c r="J530" s="240">
        <v>374165184.08300006</v>
      </c>
      <c r="K530" s="240">
        <v>20688121.789999999</v>
      </c>
      <c r="L530" s="240">
        <v>-53387792.650000036</v>
      </c>
      <c r="M530" s="240">
        <v>4141064920.6469998</v>
      </c>
      <c r="N530" s="240">
        <v>-626382435.18999994</v>
      </c>
      <c r="O530" s="240">
        <v>3514682485.4569998</v>
      </c>
      <c r="P530" s="163"/>
      <c r="Q530" s="241"/>
    </row>
    <row r="531" spans="1:22" ht="12">
      <c r="A531" s="129"/>
      <c r="B531" s="242" t="s">
        <v>1309</v>
      </c>
      <c r="C531" s="243"/>
      <c r="D531" s="244">
        <v>-82676547.78000021</v>
      </c>
      <c r="E531" s="244">
        <v>-2103931.4599999785</v>
      </c>
      <c r="F531" s="244">
        <v>-7702537.2239999771</v>
      </c>
      <c r="G531" s="244">
        <v>2067666.3600000031</v>
      </c>
      <c r="H531" s="244">
        <v>3387105.8499996662</v>
      </c>
      <c r="I531" s="244">
        <v>25254.68</v>
      </c>
      <c r="J531" s="244">
        <v>-25322742.563000083</v>
      </c>
      <c r="K531" s="244">
        <v>178616.14999999851</v>
      </c>
      <c r="L531" s="244">
        <v>65207248.340000033</v>
      </c>
      <c r="M531" s="244">
        <v>-46939867.646999836</v>
      </c>
      <c r="N531" s="244">
        <v>6860794.0900000334</v>
      </c>
      <c r="O531" s="244">
        <v>-40079073.556999683</v>
      </c>
      <c r="P531" s="163"/>
      <c r="Q531" s="241"/>
    </row>
    <row r="532" spans="1:22" ht="12">
      <c r="A532" s="129"/>
      <c r="B532" s="245"/>
      <c r="C532" s="243"/>
      <c r="D532" s="246"/>
      <c r="E532" s="246"/>
      <c r="F532" s="246"/>
      <c r="G532" s="246"/>
      <c r="H532" s="246"/>
      <c r="I532" s="246"/>
      <c r="J532" s="246"/>
      <c r="K532" s="246"/>
      <c r="L532" s="246"/>
      <c r="M532" s="246"/>
      <c r="N532" s="246"/>
      <c r="O532" s="247"/>
      <c r="P532" s="163"/>
      <c r="Q532" s="241"/>
    </row>
    <row r="533" spans="1:22" ht="12">
      <c r="A533" s="129"/>
      <c r="B533" s="245"/>
      <c r="C533" s="243"/>
      <c r="D533" s="246"/>
      <c r="E533" s="246"/>
      <c r="F533" s="246"/>
      <c r="G533" s="246"/>
      <c r="H533" s="246"/>
      <c r="I533" s="246"/>
      <c r="J533" s="246"/>
      <c r="K533" s="246"/>
      <c r="L533" s="246"/>
      <c r="M533" s="246"/>
      <c r="N533" s="246"/>
      <c r="O533" s="247"/>
      <c r="P533" s="163"/>
      <c r="Q533" s="241"/>
    </row>
    <row r="534" spans="1:22" ht="12">
      <c r="A534" s="129"/>
      <c r="B534" s="248"/>
      <c r="C534" s="249"/>
      <c r="D534" s="250"/>
      <c r="E534" s="251"/>
      <c r="F534" s="251"/>
      <c r="G534" s="251"/>
      <c r="H534" s="251"/>
      <c r="I534" s="251"/>
      <c r="J534" s="251"/>
      <c r="K534" s="251"/>
      <c r="L534" s="251"/>
      <c r="M534" s="251"/>
      <c r="N534" s="251"/>
      <c r="P534" s="163"/>
      <c r="Q534" s="241"/>
    </row>
    <row r="535" spans="1:22" ht="12">
      <c r="A535" s="129"/>
      <c r="B535" s="253" t="s">
        <v>853</v>
      </c>
      <c r="C535" s="254" t="s">
        <v>853</v>
      </c>
      <c r="D535" s="255" t="s">
        <v>1310</v>
      </c>
      <c r="E535" s="251"/>
      <c r="F535" s="251"/>
      <c r="G535" s="251"/>
      <c r="H535" s="251"/>
      <c r="I535" s="251"/>
      <c r="J535" s="251"/>
      <c r="K535" s="251"/>
      <c r="L535" s="251"/>
      <c r="M535" s="251"/>
      <c r="N535" s="251"/>
      <c r="P535" s="163"/>
      <c r="Q535" s="241"/>
    </row>
    <row r="536" spans="1:22" ht="12">
      <c r="A536" s="129"/>
      <c r="B536" s="253"/>
      <c r="C536" s="254" t="s">
        <v>1311</v>
      </c>
      <c r="D536" s="255" t="s">
        <v>1312</v>
      </c>
      <c r="E536" s="251"/>
      <c r="F536" s="251"/>
      <c r="G536" s="251"/>
      <c r="H536" s="251"/>
      <c r="I536" s="251"/>
      <c r="J536" s="251"/>
      <c r="K536" s="251"/>
      <c r="L536" s="251"/>
      <c r="M536" s="251"/>
      <c r="N536" s="251"/>
      <c r="P536" s="163"/>
      <c r="Q536" s="241"/>
      <c r="S536" s="123"/>
      <c r="T536" s="123"/>
      <c r="U536" s="123"/>
      <c r="V536" s="123"/>
    </row>
    <row r="537" spans="1:22" ht="12">
      <c r="A537" s="129"/>
      <c r="B537" s="256" t="s">
        <v>1313</v>
      </c>
      <c r="C537" s="257" t="s">
        <v>1314</v>
      </c>
      <c r="D537" s="258" t="s">
        <v>1315</v>
      </c>
      <c r="E537" s="259"/>
      <c r="F537" s="259"/>
      <c r="G537" s="259"/>
      <c r="H537" s="259"/>
      <c r="I537" s="259"/>
      <c r="J537" s="259"/>
      <c r="K537" s="259"/>
      <c r="L537" s="259"/>
      <c r="M537" s="259"/>
      <c r="N537" s="259"/>
      <c r="P537" s="163"/>
      <c r="Q537" s="241"/>
      <c r="S537" s="123"/>
      <c r="T537" s="123"/>
      <c r="U537" s="123"/>
      <c r="V537" s="123"/>
    </row>
    <row r="538" spans="1:22" ht="12">
      <c r="A538" s="129"/>
      <c r="B538" s="212"/>
      <c r="C538" s="260"/>
      <c r="D538" s="202"/>
      <c r="E538" s="202"/>
      <c r="F538" s="202"/>
      <c r="G538" s="202"/>
      <c r="H538" s="202"/>
      <c r="I538" s="202"/>
      <c r="J538" s="202"/>
      <c r="K538" s="202"/>
      <c r="L538" s="202"/>
      <c r="M538" s="202"/>
      <c r="N538" s="261"/>
      <c r="O538" s="207"/>
      <c r="P538" s="163"/>
      <c r="Q538" s="241"/>
      <c r="S538" s="123"/>
      <c r="T538" s="123"/>
      <c r="U538" s="123"/>
      <c r="V538" s="123"/>
    </row>
    <row r="539" spans="1:22" ht="12">
      <c r="A539" s="129"/>
      <c r="B539" s="168" t="s">
        <v>432</v>
      </c>
      <c r="C539" s="176" t="s">
        <v>433</v>
      </c>
      <c r="D539" s="161">
        <v>33403057.190000005</v>
      </c>
      <c r="E539" s="161">
        <v>14120778</v>
      </c>
      <c r="F539" s="161">
        <v>340131.1100000001</v>
      </c>
      <c r="G539" s="161">
        <v>0</v>
      </c>
      <c r="H539" s="161">
        <v>0</v>
      </c>
      <c r="I539" s="161">
        <v>37234.799999999996</v>
      </c>
      <c r="J539" s="161">
        <v>139157509.90000001</v>
      </c>
      <c r="K539" s="161">
        <v>0</v>
      </c>
      <c r="L539" s="161">
        <v>0</v>
      </c>
      <c r="M539" s="162">
        <v>187058711</v>
      </c>
      <c r="N539" s="161">
        <v>0</v>
      </c>
      <c r="O539" s="157">
        <v>187058711</v>
      </c>
      <c r="P539" s="163"/>
      <c r="Q539" s="241"/>
    </row>
    <row r="540" spans="1:22" ht="12">
      <c r="A540" s="129"/>
      <c r="B540" s="168" t="s">
        <v>435</v>
      </c>
      <c r="C540" s="176" t="s">
        <v>436</v>
      </c>
      <c r="D540" s="161">
        <v>368000</v>
      </c>
      <c r="E540" s="161">
        <v>0</v>
      </c>
      <c r="F540" s="161">
        <v>0</v>
      </c>
      <c r="G540" s="161">
        <v>0</v>
      </c>
      <c r="H540" s="161">
        <v>0</v>
      </c>
      <c r="I540" s="161">
        <v>0</v>
      </c>
      <c r="J540" s="161">
        <v>0</v>
      </c>
      <c r="K540" s="161">
        <v>0</v>
      </c>
      <c r="L540" s="161">
        <v>0</v>
      </c>
      <c r="M540" s="162">
        <v>368000</v>
      </c>
      <c r="N540" s="161">
        <v>0</v>
      </c>
      <c r="O540" s="157">
        <v>368000</v>
      </c>
      <c r="P540" s="163"/>
      <c r="Q540" s="262"/>
      <c r="R540" s="123"/>
    </row>
    <row r="541" spans="1:22" ht="12">
      <c r="A541" s="129"/>
      <c r="B541" s="168" t="s">
        <v>438</v>
      </c>
      <c r="C541" s="176" t="s">
        <v>439</v>
      </c>
      <c r="D541" s="161">
        <v>0</v>
      </c>
      <c r="E541" s="161">
        <v>140264.59</v>
      </c>
      <c r="F541" s="161">
        <v>0</v>
      </c>
      <c r="G541" s="161">
        <v>0</v>
      </c>
      <c r="H541" s="161">
        <v>0</v>
      </c>
      <c r="I541" s="161">
        <v>0</v>
      </c>
      <c r="J541" s="161">
        <v>0</v>
      </c>
      <c r="K541" s="161">
        <v>0</v>
      </c>
      <c r="L541" s="161">
        <v>0</v>
      </c>
      <c r="M541" s="162">
        <v>140264.59</v>
      </c>
      <c r="N541" s="161">
        <v>0</v>
      </c>
      <c r="O541" s="157">
        <v>140264.59</v>
      </c>
      <c r="P541" s="163"/>
      <c r="Q541" s="262"/>
      <c r="R541" s="123"/>
    </row>
    <row r="542" spans="1:22" ht="12">
      <c r="A542" s="129"/>
      <c r="B542" s="168" t="s">
        <v>441</v>
      </c>
      <c r="C542" s="176" t="s">
        <v>442</v>
      </c>
      <c r="D542" s="161">
        <v>12480903.91</v>
      </c>
      <c r="E542" s="161">
        <v>59215.57</v>
      </c>
      <c r="F542" s="161">
        <v>1186989.67</v>
      </c>
      <c r="G542" s="161">
        <v>0</v>
      </c>
      <c r="H542" s="161">
        <v>0</v>
      </c>
      <c r="I542" s="161">
        <v>0</v>
      </c>
      <c r="J542" s="161">
        <v>0</v>
      </c>
      <c r="K542" s="161">
        <v>0</v>
      </c>
      <c r="L542" s="161">
        <v>0</v>
      </c>
      <c r="M542" s="162">
        <v>13727109.15</v>
      </c>
      <c r="N542" s="161">
        <v>0</v>
      </c>
      <c r="O542" s="157">
        <v>13727109.15</v>
      </c>
      <c r="P542" s="163"/>
      <c r="Q542" s="262"/>
      <c r="R542" s="123"/>
    </row>
    <row r="543" spans="1:22" ht="12">
      <c r="A543" s="129"/>
      <c r="B543" s="168" t="s">
        <v>444</v>
      </c>
      <c r="C543" s="176" t="s">
        <v>445</v>
      </c>
      <c r="D543" s="161">
        <v>494498.08999999997</v>
      </c>
      <c r="E543" s="161">
        <v>0</v>
      </c>
      <c r="F543" s="161">
        <v>0</v>
      </c>
      <c r="G543" s="161">
        <v>0</v>
      </c>
      <c r="H543" s="161">
        <v>0</v>
      </c>
      <c r="I543" s="161">
        <v>0</v>
      </c>
      <c r="J543" s="161">
        <v>0</v>
      </c>
      <c r="K543" s="161">
        <v>0</v>
      </c>
      <c r="L543" s="161">
        <v>0</v>
      </c>
      <c r="M543" s="162">
        <v>494498.08999999997</v>
      </c>
      <c r="N543" s="161">
        <v>0</v>
      </c>
      <c r="O543" s="157">
        <v>494498.08999999997</v>
      </c>
      <c r="P543" s="163"/>
      <c r="Q543" s="241"/>
    </row>
    <row r="544" spans="1:22" ht="12">
      <c r="A544" s="129"/>
      <c r="B544" s="168" t="s">
        <v>447</v>
      </c>
      <c r="C544" s="176" t="s">
        <v>448</v>
      </c>
      <c r="D544" s="161">
        <v>0</v>
      </c>
      <c r="E544" s="161">
        <v>2042107.54</v>
      </c>
      <c r="F544" s="161">
        <v>0</v>
      </c>
      <c r="G544" s="161">
        <v>0</v>
      </c>
      <c r="H544" s="161">
        <v>0</v>
      </c>
      <c r="I544" s="161">
        <v>0</v>
      </c>
      <c r="J544" s="161">
        <v>0</v>
      </c>
      <c r="K544" s="161">
        <v>0</v>
      </c>
      <c r="L544" s="161">
        <v>0</v>
      </c>
      <c r="M544" s="162">
        <v>2042107.54</v>
      </c>
      <c r="N544" s="161">
        <v>0</v>
      </c>
      <c r="O544" s="157">
        <v>2042107.54</v>
      </c>
      <c r="P544" s="163"/>
      <c r="Q544" s="241"/>
    </row>
    <row r="545" spans="1:17" ht="12">
      <c r="A545" s="129"/>
      <c r="B545" s="168" t="s">
        <v>450</v>
      </c>
      <c r="C545" s="176" t="s">
        <v>451</v>
      </c>
      <c r="D545" s="161">
        <v>0</v>
      </c>
      <c r="E545" s="161">
        <v>0</v>
      </c>
      <c r="F545" s="161">
        <v>0</v>
      </c>
      <c r="G545" s="161">
        <v>0</v>
      </c>
      <c r="H545" s="161">
        <v>0</v>
      </c>
      <c r="I545" s="161">
        <v>0</v>
      </c>
      <c r="J545" s="161">
        <v>0</v>
      </c>
      <c r="K545" s="161">
        <v>0</v>
      </c>
      <c r="L545" s="161">
        <v>0</v>
      </c>
      <c r="M545" s="162">
        <v>0</v>
      </c>
      <c r="N545" s="161">
        <v>0</v>
      </c>
      <c r="O545" s="157">
        <v>0</v>
      </c>
      <c r="P545" s="163"/>
      <c r="Q545" s="241"/>
    </row>
    <row r="546" spans="1:17" ht="12">
      <c r="A546" s="129"/>
      <c r="B546" s="168" t="s">
        <v>456</v>
      </c>
      <c r="C546" s="176" t="s">
        <v>457</v>
      </c>
      <c r="D546" s="161">
        <v>70029248.359999999</v>
      </c>
      <c r="E546" s="161">
        <v>0</v>
      </c>
      <c r="F546" s="161">
        <v>1000000</v>
      </c>
      <c r="G546" s="161">
        <v>15776300.75</v>
      </c>
      <c r="H546" s="161">
        <v>0</v>
      </c>
      <c r="I546" s="161">
        <v>0</v>
      </c>
      <c r="J546" s="161">
        <v>14682248.390000001</v>
      </c>
      <c r="K546" s="161">
        <v>0</v>
      </c>
      <c r="L546" s="161">
        <v>0</v>
      </c>
      <c r="M546" s="162">
        <v>101487797.5</v>
      </c>
      <c r="N546" s="161">
        <v>0</v>
      </c>
      <c r="O546" s="157">
        <v>101487797.5</v>
      </c>
      <c r="P546" s="163"/>
      <c r="Q546" s="241"/>
    </row>
    <row r="547" spans="1:17" ht="12">
      <c r="A547" s="129"/>
      <c r="B547" s="168" t="s">
        <v>459</v>
      </c>
      <c r="C547" s="176" t="s">
        <v>460</v>
      </c>
      <c r="D547" s="161">
        <v>-113.74</v>
      </c>
      <c r="E547" s="161">
        <v>10479129.260000005</v>
      </c>
      <c r="F547" s="161">
        <v>0</v>
      </c>
      <c r="G547" s="161">
        <v>9916553.709999999</v>
      </c>
      <c r="H547" s="161">
        <v>1883637.9399999934</v>
      </c>
      <c r="I547" s="161">
        <v>0</v>
      </c>
      <c r="J547" s="161">
        <v>23943960.210000001</v>
      </c>
      <c r="K547" s="161">
        <v>315189.11</v>
      </c>
      <c r="L547" s="161">
        <v>0</v>
      </c>
      <c r="M547" s="162">
        <v>46538356.489999995</v>
      </c>
      <c r="N547" s="161">
        <v>0</v>
      </c>
      <c r="O547" s="157">
        <v>46538356.489999995</v>
      </c>
      <c r="P547" s="163"/>
      <c r="Q547" s="241"/>
    </row>
    <row r="548" spans="1:17" ht="12">
      <c r="A548" s="129"/>
      <c r="B548" s="168" t="s">
        <v>462</v>
      </c>
      <c r="C548" s="176" t="s">
        <v>463</v>
      </c>
      <c r="D548" s="161">
        <v>278005363.28999996</v>
      </c>
      <c r="E548" s="161">
        <v>54305193.209999993</v>
      </c>
      <c r="F548" s="161">
        <v>161018732.39000005</v>
      </c>
      <c r="G548" s="161">
        <v>140071792.81000006</v>
      </c>
      <c r="H548" s="161">
        <v>19261988.489999972</v>
      </c>
      <c r="I548" s="161">
        <v>-15039.209999999995</v>
      </c>
      <c r="J548" s="161">
        <v>882414289.52700007</v>
      </c>
      <c r="K548" s="161">
        <v>495110.83000000066</v>
      </c>
      <c r="L548" s="161">
        <v>995773953.63999999</v>
      </c>
      <c r="M548" s="162">
        <v>2531331384.9769998</v>
      </c>
      <c r="N548" s="161">
        <v>0</v>
      </c>
      <c r="O548" s="157">
        <v>2531331384.9769998</v>
      </c>
      <c r="P548" s="163"/>
      <c r="Q548" s="241"/>
    </row>
    <row r="549" spans="1:17" ht="12">
      <c r="A549" s="129"/>
      <c r="B549" s="168" t="s">
        <v>486</v>
      </c>
      <c r="C549" s="176" t="s">
        <v>487</v>
      </c>
      <c r="D549" s="161">
        <v>0</v>
      </c>
      <c r="E549" s="161">
        <v>0</v>
      </c>
      <c r="F549" s="161">
        <v>0</v>
      </c>
      <c r="G549" s="161">
        <v>0</v>
      </c>
      <c r="H549" s="161">
        <v>0</v>
      </c>
      <c r="I549" s="161">
        <v>0</v>
      </c>
      <c r="J549" s="161">
        <v>0</v>
      </c>
      <c r="K549" s="161">
        <v>0</v>
      </c>
      <c r="L549" s="161">
        <v>3151938674.8200002</v>
      </c>
      <c r="M549" s="162">
        <v>3151938674.8200002</v>
      </c>
      <c r="N549" s="161">
        <v>-84061452.379999995</v>
      </c>
      <c r="O549" s="157">
        <v>3067877222.4400001</v>
      </c>
      <c r="P549" s="163"/>
      <c r="Q549" s="241"/>
    </row>
    <row r="550" spans="1:17" ht="12">
      <c r="A550" s="129"/>
      <c r="B550" s="228" t="s">
        <v>1316</v>
      </c>
      <c r="C550" s="176"/>
      <c r="D550" s="196">
        <v>394780957.09999996</v>
      </c>
      <c r="E550" s="196">
        <v>81146688.170000002</v>
      </c>
      <c r="F550" s="196">
        <v>163545853.17000005</v>
      </c>
      <c r="G550" s="196">
        <v>165764647.27000007</v>
      </c>
      <c r="H550" s="196">
        <v>21145626.429999966</v>
      </c>
      <c r="I550" s="196">
        <v>22195.59</v>
      </c>
      <c r="J550" s="196">
        <v>1060198008.0270001</v>
      </c>
      <c r="K550" s="196">
        <v>810299.94000000064</v>
      </c>
      <c r="L550" s="196">
        <v>4147712628.46</v>
      </c>
      <c r="M550" s="196">
        <v>6035126904.1569996</v>
      </c>
      <c r="N550" s="196">
        <v>-84061452.379999995</v>
      </c>
      <c r="O550" s="196">
        <v>5951065451.7769995</v>
      </c>
      <c r="P550" s="163"/>
      <c r="Q550" s="241"/>
    </row>
    <row r="551" spans="1:17" ht="24">
      <c r="A551" s="129"/>
      <c r="B551" s="168" t="s">
        <v>1317</v>
      </c>
      <c r="C551" s="176" t="s">
        <v>454</v>
      </c>
      <c r="D551" s="161">
        <v>-1055043236.7400001</v>
      </c>
      <c r="E551" s="161">
        <v>-2111340.2000000002</v>
      </c>
      <c r="F551" s="161">
        <v>-473450.51</v>
      </c>
      <c r="G551" s="161">
        <v>0</v>
      </c>
      <c r="H551" s="161">
        <v>0</v>
      </c>
      <c r="I551" s="161">
        <v>0</v>
      </c>
      <c r="J551" s="161">
        <v>0</v>
      </c>
      <c r="K551" s="161">
        <v>0</v>
      </c>
      <c r="L551" s="161">
        <v>0</v>
      </c>
      <c r="M551" s="162">
        <v>-1057628027.4500002</v>
      </c>
      <c r="N551" s="263">
        <v>0</v>
      </c>
      <c r="O551" s="157">
        <v>-1057628027.4500002</v>
      </c>
      <c r="P551" s="163"/>
      <c r="Q551" s="241"/>
    </row>
    <row r="552" spans="1:17" ht="12.75" thickBot="1">
      <c r="A552" s="129"/>
      <c r="B552" s="228" t="s">
        <v>1318</v>
      </c>
      <c r="C552" s="176"/>
      <c r="D552" s="196">
        <v>-660262279.6400001</v>
      </c>
      <c r="E552" s="196">
        <v>79035347.969999999</v>
      </c>
      <c r="F552" s="196">
        <v>163072402.66000006</v>
      </c>
      <c r="G552" s="196">
        <v>165764647.27000007</v>
      </c>
      <c r="H552" s="196">
        <v>21145626.429999966</v>
      </c>
      <c r="I552" s="196">
        <v>22195.59</v>
      </c>
      <c r="J552" s="196">
        <v>1060198008.0270001</v>
      </c>
      <c r="K552" s="196">
        <v>810299.94000000064</v>
      </c>
      <c r="L552" s="196">
        <v>4147712628.46</v>
      </c>
      <c r="M552" s="196">
        <v>4977498876.7069998</v>
      </c>
      <c r="N552" s="196">
        <v>-84061452.379999995</v>
      </c>
      <c r="O552" s="264">
        <v>4893437424.3269997</v>
      </c>
      <c r="P552" s="163"/>
      <c r="Q552" s="241"/>
    </row>
    <row r="553" spans="1:17" ht="12.75" thickTop="1">
      <c r="A553" s="129"/>
      <c r="B553" s="228"/>
      <c r="C553" s="176"/>
      <c r="D553" s="265"/>
      <c r="E553" s="265"/>
      <c r="F553" s="265"/>
      <c r="G553" s="265"/>
      <c r="H553" s="265"/>
      <c r="I553" s="265"/>
      <c r="J553" s="265"/>
      <c r="K553" s="265"/>
      <c r="L553" s="265"/>
      <c r="M553" s="265"/>
      <c r="N553" s="265"/>
      <c r="O553" s="266"/>
      <c r="Q553" s="241"/>
    </row>
    <row r="554" spans="1:17" ht="12">
      <c r="A554" s="129"/>
      <c r="B554" s="228"/>
      <c r="C554" s="176"/>
      <c r="D554" s="267"/>
      <c r="E554" s="267"/>
      <c r="F554" s="267"/>
      <c r="G554" s="267"/>
      <c r="H554" s="267"/>
      <c r="I554" s="268"/>
      <c r="J554" s="268"/>
      <c r="K554" s="268"/>
      <c r="L554" s="268"/>
      <c r="M554" s="268"/>
      <c r="N554" s="268"/>
      <c r="Q554" s="241"/>
    </row>
    <row r="555" spans="1:17" ht="12">
      <c r="A555" s="129"/>
      <c r="B555" s="269" t="s">
        <v>1319</v>
      </c>
      <c r="C555" s="270"/>
      <c r="D555" s="161">
        <v>400283701.68000007</v>
      </c>
      <c r="E555" s="271" t="s">
        <v>1320</v>
      </c>
      <c r="F555" s="267"/>
      <c r="G555" s="267"/>
      <c r="H555" s="267"/>
      <c r="I555" s="267"/>
      <c r="J555" s="267"/>
      <c r="K555" s="267"/>
      <c r="L555" s="267"/>
      <c r="M555" s="267"/>
      <c r="N555" s="267"/>
      <c r="Q555" s="241"/>
    </row>
    <row r="556" spans="1:17" ht="12">
      <c r="A556" s="129"/>
      <c r="B556" s="269" t="s">
        <v>1321</v>
      </c>
      <c r="C556" s="270"/>
      <c r="D556" s="272">
        <v>0</v>
      </c>
      <c r="E556" s="273"/>
      <c r="F556" s="267"/>
      <c r="G556" s="267"/>
      <c r="H556" s="267"/>
      <c r="I556" s="267"/>
      <c r="J556" s="267"/>
      <c r="K556" s="267"/>
      <c r="L556" s="267"/>
      <c r="M556" s="267"/>
      <c r="N556" s="267"/>
      <c r="Q556" s="241"/>
    </row>
    <row r="557" spans="1:17" ht="12">
      <c r="A557" s="129"/>
      <c r="B557" s="269" t="s">
        <v>1322</v>
      </c>
      <c r="C557" s="270"/>
      <c r="D557" s="272">
        <v>0</v>
      </c>
      <c r="E557" s="273"/>
      <c r="F557" s="267"/>
      <c r="G557" s="267"/>
      <c r="H557" s="267"/>
      <c r="I557" s="267"/>
      <c r="J557" s="267"/>
      <c r="K557" s="267"/>
      <c r="L557" s="267"/>
      <c r="M557" s="267"/>
      <c r="N557" s="267"/>
      <c r="Q557" s="241"/>
    </row>
    <row r="558" spans="1:17" ht="12">
      <c r="A558" s="129"/>
      <c r="B558" s="269" t="s">
        <v>1323</v>
      </c>
      <c r="C558" s="270"/>
      <c r="D558" s="274">
        <v>400283701.68000007</v>
      </c>
      <c r="E558" s="273"/>
      <c r="F558" s="267"/>
      <c r="G558" s="267"/>
      <c r="H558" s="267"/>
      <c r="I558" s="267"/>
      <c r="J558" s="267"/>
      <c r="K558" s="267"/>
      <c r="L558" s="267"/>
      <c r="M558" s="267"/>
      <c r="N558" s="267"/>
      <c r="Q558" s="241"/>
    </row>
    <row r="559" spans="1:17" ht="12">
      <c r="A559" s="129"/>
      <c r="B559" s="269" t="s">
        <v>1324</v>
      </c>
      <c r="C559" s="270"/>
      <c r="D559" s="274">
        <v>2299130368.0900002</v>
      </c>
      <c r="E559" s="273"/>
      <c r="F559" s="267"/>
      <c r="G559" s="267"/>
      <c r="H559" s="267"/>
      <c r="I559" s="267"/>
      <c r="J559" s="267"/>
      <c r="K559" s="267"/>
      <c r="L559" s="267"/>
      <c r="M559" s="267"/>
      <c r="N559" s="267"/>
      <c r="Q559" s="241"/>
    </row>
    <row r="560" spans="1:17" ht="12">
      <c r="A560" s="129"/>
      <c r="B560" s="269" t="s">
        <v>1325</v>
      </c>
      <c r="C560" s="270"/>
      <c r="D560" s="274">
        <v>2699414069.7700005</v>
      </c>
      <c r="E560" s="273"/>
      <c r="F560" s="267"/>
      <c r="G560" s="267"/>
      <c r="H560" s="267"/>
      <c r="I560" s="267"/>
      <c r="J560" s="267"/>
      <c r="K560" s="267"/>
      <c r="L560" s="267"/>
      <c r="M560" s="267"/>
      <c r="N560" s="267"/>
      <c r="Q560" s="241"/>
    </row>
    <row r="561" spans="1:18" ht="12.75" thickBot="1">
      <c r="A561" s="129"/>
      <c r="B561" s="269"/>
      <c r="C561" s="275"/>
      <c r="D561" s="274"/>
      <c r="E561" s="273"/>
      <c r="F561" s="267"/>
      <c r="G561" s="267"/>
      <c r="H561" s="267"/>
      <c r="I561" s="267"/>
      <c r="J561" s="267"/>
      <c r="K561" s="267"/>
      <c r="L561" s="267"/>
      <c r="M561" s="267"/>
      <c r="N561" s="267"/>
      <c r="Q561" s="241"/>
    </row>
    <row r="562" spans="1:18" ht="15.75" thickBot="1">
      <c r="A562" s="276" t="s">
        <v>1327</v>
      </c>
      <c r="B562" s="269" t="s">
        <v>1413</v>
      </c>
      <c r="C562" s="275"/>
      <c r="D562" s="277">
        <v>0.13387276064719877</v>
      </c>
      <c r="E562" s="273"/>
      <c r="F562" s="278" t="s">
        <v>1326</v>
      </c>
      <c r="G562" s="267"/>
      <c r="H562" s="267"/>
      <c r="I562" s="267"/>
      <c r="J562" s="267"/>
      <c r="K562" s="267"/>
      <c r="L562" s="267"/>
      <c r="M562" s="267"/>
      <c r="N562" s="267"/>
    </row>
    <row r="563" spans="1:18" ht="12">
      <c r="A563" s="279"/>
    </row>
    <row r="564" spans="1:18" ht="12">
      <c r="A564" s="279"/>
    </row>
    <row r="565" spans="1:18" ht="12.75" thickBot="1">
      <c r="A565" s="279"/>
    </row>
    <row r="566" spans="1:18" ht="12.75" thickBot="1">
      <c r="A566" s="279"/>
      <c r="B566" s="282"/>
      <c r="C566" s="282"/>
      <c r="D566" s="282"/>
      <c r="E566" s="282"/>
      <c r="F566" s="282"/>
      <c r="G566" s="282"/>
      <c r="H566" s="282"/>
      <c r="I566" s="282"/>
      <c r="J566" s="282"/>
      <c r="K566" s="282"/>
      <c r="L566" s="282"/>
      <c r="M566" s="282"/>
      <c r="N566" s="282"/>
      <c r="O566" s="283"/>
    </row>
    <row r="567" spans="1:18" ht="12.75" thickBot="1">
      <c r="A567" s="279"/>
      <c r="B567" s="284" t="s">
        <v>1328</v>
      </c>
      <c r="C567" s="285"/>
      <c r="D567" s="286"/>
      <c r="E567" s="286"/>
      <c r="F567" s="286"/>
      <c r="G567" s="286"/>
      <c r="H567" s="286"/>
      <c r="I567" s="286"/>
      <c r="J567" s="286"/>
      <c r="K567" s="286"/>
      <c r="L567" s="286"/>
      <c r="M567" s="286"/>
      <c r="N567" s="286"/>
    </row>
    <row r="568" spans="1:18" ht="12">
      <c r="A568" s="279"/>
      <c r="B568" s="287"/>
      <c r="C568" s="288"/>
      <c r="D568" s="286"/>
      <c r="E568" s="286"/>
      <c r="F568" s="286"/>
      <c r="G568" s="286"/>
      <c r="H568" s="286"/>
      <c r="I568" s="286"/>
      <c r="J568" s="286"/>
      <c r="K568" s="286"/>
      <c r="L568" s="286"/>
      <c r="M568" s="286"/>
      <c r="N568" s="286"/>
    </row>
    <row r="569" spans="1:18" ht="12">
      <c r="A569" s="47"/>
      <c r="B569" s="289"/>
      <c r="C569" s="270"/>
      <c r="D569" s="286">
        <v>400283701.67999995</v>
      </c>
      <c r="E569" s="290" t="s">
        <v>1329</v>
      </c>
      <c r="F569" s="291"/>
      <c r="G569" s="290"/>
      <c r="H569" s="290"/>
      <c r="I569" s="290"/>
      <c r="J569" s="290"/>
      <c r="K569" s="290"/>
      <c r="L569" s="286"/>
      <c r="M569" s="286"/>
      <c r="N569" s="286"/>
    </row>
    <row r="570" spans="1:18" ht="12">
      <c r="A570" s="47"/>
      <c r="B570" s="292"/>
      <c r="C570" s="293"/>
      <c r="D570" s="286"/>
      <c r="E570" s="290"/>
      <c r="F570" s="291"/>
      <c r="G570" s="290"/>
      <c r="H570" s="290"/>
      <c r="I570" s="290"/>
      <c r="J570" s="290"/>
      <c r="K570" s="290"/>
      <c r="L570" s="286"/>
      <c r="M570" s="286"/>
      <c r="N570" s="286"/>
    </row>
    <row r="571" spans="1:18" ht="12">
      <c r="A571" s="279"/>
      <c r="B571" s="292"/>
      <c r="C571" s="270"/>
      <c r="D571" s="286">
        <v>0</v>
      </c>
      <c r="E571" s="290" t="s">
        <v>1330</v>
      </c>
      <c r="F571" s="291"/>
      <c r="G571" s="290"/>
      <c r="H571" s="290"/>
      <c r="I571" s="290"/>
      <c r="J571" s="290"/>
      <c r="K571" s="290"/>
      <c r="L571" s="286"/>
      <c r="M571" s="286"/>
      <c r="N571" s="286"/>
    </row>
    <row r="572" spans="1:18" ht="12">
      <c r="B572" s="292"/>
      <c r="C572" s="293"/>
      <c r="D572" s="286"/>
      <c r="E572" s="290"/>
      <c r="F572" s="291"/>
      <c r="G572" s="290"/>
      <c r="H572" s="290"/>
      <c r="I572" s="290"/>
      <c r="J572" s="290"/>
      <c r="K572" s="290"/>
      <c r="L572" s="286"/>
      <c r="M572" s="286"/>
      <c r="N572" s="286"/>
    </row>
    <row r="573" spans="1:18" ht="12">
      <c r="B573" s="294"/>
      <c r="C573" s="270"/>
      <c r="D573" s="286">
        <v>0</v>
      </c>
      <c r="E573" s="290" t="s">
        <v>1331</v>
      </c>
      <c r="F573" s="291"/>
      <c r="G573" s="290"/>
      <c r="H573" s="290"/>
      <c r="I573" s="290"/>
      <c r="J573" s="290"/>
      <c r="K573" s="290"/>
      <c r="L573" s="286"/>
      <c r="M573" s="286"/>
      <c r="N573" s="286"/>
    </row>
    <row r="574" spans="1:18" ht="12">
      <c r="B574" s="295"/>
      <c r="C574" s="296"/>
      <c r="D574" s="286"/>
      <c r="E574" s="286"/>
      <c r="F574" s="290"/>
      <c r="G574" s="290"/>
      <c r="H574" s="290"/>
      <c r="I574" s="290"/>
      <c r="J574" s="290"/>
      <c r="K574" s="290"/>
      <c r="L574" s="286"/>
      <c r="M574" s="286"/>
      <c r="N574" s="286"/>
    </row>
    <row r="575" spans="1:18" ht="12.75" thickBot="1">
      <c r="B575" s="295"/>
      <c r="C575" s="296"/>
      <c r="D575" s="286"/>
      <c r="E575" s="297"/>
      <c r="F575" s="48"/>
      <c r="G575" s="48"/>
      <c r="H575" s="48"/>
      <c r="I575" s="48"/>
      <c r="J575" s="48"/>
      <c r="K575" s="48"/>
      <c r="L575" s="286"/>
      <c r="M575" s="286"/>
      <c r="N575" s="286"/>
      <c r="Q575" s="205"/>
    </row>
    <row r="576" spans="1:18" ht="12.75" thickBot="1">
      <c r="B576" s="298" t="s">
        <v>1332</v>
      </c>
      <c r="C576" s="299"/>
      <c r="D576" s="300"/>
      <c r="E576" s="300"/>
      <c r="F576" s="300"/>
      <c r="G576" s="300"/>
      <c r="H576" s="300"/>
      <c r="I576" s="300"/>
      <c r="J576" s="300"/>
      <c r="K576" s="300"/>
      <c r="L576" s="300"/>
      <c r="M576" s="300"/>
      <c r="N576" s="300"/>
      <c r="Q576" s="301"/>
      <c r="R576" s="186"/>
    </row>
    <row r="577" spans="1:18" ht="12">
      <c r="B577" s="302"/>
      <c r="C577" s="303"/>
      <c r="D577" s="300"/>
      <c r="E577" s="300"/>
      <c r="F577" s="300"/>
      <c r="G577" s="300"/>
      <c r="H577" s="300"/>
      <c r="I577" s="300"/>
      <c r="J577" s="300"/>
      <c r="K577" s="300"/>
      <c r="L577" s="300"/>
      <c r="M577" s="300"/>
      <c r="N577" s="300"/>
      <c r="Q577" s="301"/>
      <c r="R577" s="186"/>
    </row>
    <row r="578" spans="1:18" ht="12">
      <c r="A578" s="129"/>
      <c r="B578" s="304" t="s">
        <v>1333</v>
      </c>
      <c r="C578" s="305"/>
      <c r="D578" s="300">
        <v>1020771387.9105595</v>
      </c>
      <c r="E578" s="300">
        <v>125982766.00786111</v>
      </c>
      <c r="F578" s="300">
        <v>172228184.93495262</v>
      </c>
      <c r="G578" s="300">
        <v>174301523.99412334</v>
      </c>
      <c r="H578" s="300">
        <v>58041373.663206935</v>
      </c>
      <c r="I578" s="300">
        <v>145774756.25</v>
      </c>
      <c r="J578" s="300">
        <v>1134167031.3471785</v>
      </c>
      <c r="K578" s="300">
        <v>1118516.98</v>
      </c>
      <c r="L578" s="300">
        <v>4338539963.1499987</v>
      </c>
      <c r="M578" s="300">
        <v>7170925504.2378807</v>
      </c>
      <c r="N578" s="300">
        <v>-128408225.77</v>
      </c>
      <c r="O578" s="300">
        <v>7042517278.4678802</v>
      </c>
      <c r="Q578" s="301"/>
      <c r="R578" s="186"/>
    </row>
    <row r="579" spans="1:18" ht="12">
      <c r="A579" s="129"/>
      <c r="B579" s="304"/>
      <c r="C579" s="306"/>
      <c r="D579" s="300"/>
      <c r="E579" s="300"/>
      <c r="F579" s="300"/>
      <c r="G579" s="300"/>
      <c r="H579" s="300"/>
      <c r="I579" s="300"/>
      <c r="J579" s="300"/>
      <c r="K579" s="300"/>
      <c r="L579" s="300"/>
      <c r="M579" s="300"/>
      <c r="N579" s="300"/>
      <c r="O579" s="300"/>
      <c r="Q579" s="301"/>
      <c r="R579" s="186"/>
    </row>
    <row r="580" spans="1:18" ht="12">
      <c r="A580" s="129"/>
      <c r="B580" s="304" t="s">
        <v>1334</v>
      </c>
      <c r="C580" s="305"/>
      <c r="D580" s="300">
        <v>1681033668.0800002</v>
      </c>
      <c r="E580" s="300">
        <v>46947418.060000017</v>
      </c>
      <c r="F580" s="300">
        <v>9155781.6799999997</v>
      </c>
      <c r="G580" s="300">
        <v>8536876.1199999992</v>
      </c>
      <c r="H580" s="300">
        <v>36895747</v>
      </c>
      <c r="I580" s="300">
        <v>145752560.66</v>
      </c>
      <c r="J580" s="300">
        <v>73969023.319999993</v>
      </c>
      <c r="K580" s="300">
        <v>308217.04000000004</v>
      </c>
      <c r="L580" s="300">
        <v>190827335.18000001</v>
      </c>
      <c r="M580" s="300">
        <v>2193426627.1400003</v>
      </c>
      <c r="N580" s="300">
        <v>-44346773.390000001</v>
      </c>
      <c r="O580" s="300">
        <v>2149079853.7500005</v>
      </c>
      <c r="Q580" s="301"/>
      <c r="R580" s="186"/>
    </row>
    <row r="581" spans="1:18" ht="12">
      <c r="A581" s="129"/>
      <c r="B581" s="307"/>
      <c r="C581" s="306"/>
      <c r="D581" s="300"/>
      <c r="E581" s="300"/>
      <c r="F581" s="300"/>
      <c r="G581" s="300"/>
      <c r="H581" s="300"/>
      <c r="I581" s="300"/>
      <c r="J581" s="300"/>
      <c r="K581" s="300"/>
      <c r="L581" s="300"/>
      <c r="M581" s="300"/>
      <c r="N581" s="300"/>
      <c r="O581" s="300"/>
      <c r="Q581" s="301"/>
      <c r="R581" s="186"/>
    </row>
    <row r="582" spans="1:18" ht="12">
      <c r="A582" s="129"/>
      <c r="B582" s="304" t="s">
        <v>1335</v>
      </c>
      <c r="C582" s="305"/>
      <c r="D582" s="300">
        <v>-660262279.6400001</v>
      </c>
      <c r="E582" s="300">
        <v>79035347.969999999</v>
      </c>
      <c r="F582" s="300">
        <v>163072402.66000006</v>
      </c>
      <c r="G582" s="300">
        <v>165764647.27000007</v>
      </c>
      <c r="H582" s="300">
        <v>21145626.429999966</v>
      </c>
      <c r="I582" s="300">
        <v>22195.59</v>
      </c>
      <c r="J582" s="300">
        <v>1060198008.0270001</v>
      </c>
      <c r="K582" s="300">
        <v>810299.94000000064</v>
      </c>
      <c r="L582" s="300">
        <v>4147712628.46</v>
      </c>
      <c r="M582" s="300">
        <v>4977498876.7069998</v>
      </c>
      <c r="N582" s="300">
        <v>-84061452.379999995</v>
      </c>
      <c r="O582" s="300">
        <v>4893437424.3269997</v>
      </c>
      <c r="Q582" s="301"/>
      <c r="R582" s="186"/>
    </row>
    <row r="583" spans="1:18" ht="12">
      <c r="A583" s="129"/>
      <c r="B583" s="304"/>
      <c r="C583" s="306"/>
      <c r="D583" s="300"/>
      <c r="E583" s="300"/>
      <c r="F583" s="300"/>
      <c r="G583" s="300"/>
      <c r="H583" s="300"/>
      <c r="I583" s="300"/>
      <c r="J583" s="300"/>
      <c r="K583" s="300"/>
      <c r="L583" s="300"/>
      <c r="M583" s="300"/>
      <c r="N583" s="300"/>
      <c r="O583" s="308"/>
      <c r="Q583" s="301"/>
      <c r="R583" s="186"/>
    </row>
    <row r="584" spans="1:18" ht="12">
      <c r="A584" s="129"/>
      <c r="B584" s="309" t="s">
        <v>1336</v>
      </c>
      <c r="C584" s="310"/>
      <c r="D584" s="49">
        <v>-0.52944052219390869</v>
      </c>
      <c r="E584" s="49">
        <v>-2.2138908505439758E-2</v>
      </c>
      <c r="F584" s="49">
        <v>0.59495255351066589</v>
      </c>
      <c r="G584" s="49">
        <v>0.60412326455116272</v>
      </c>
      <c r="H584" s="49">
        <v>0.23320697247982025</v>
      </c>
      <c r="I584" s="49">
        <v>0</v>
      </c>
      <c r="J584" s="49">
        <v>1.7833709716796875E-4</v>
      </c>
      <c r="K584" s="49">
        <v>0</v>
      </c>
      <c r="L584" s="49">
        <v>-0.49000167846679688</v>
      </c>
      <c r="M584" s="49">
        <v>0.39088058471679688</v>
      </c>
      <c r="N584" s="49">
        <v>0</v>
      </c>
      <c r="O584" s="49">
        <v>0.39088058471679688</v>
      </c>
      <c r="Q584" s="301"/>
      <c r="R584" s="186"/>
    </row>
    <row r="585" spans="1:18" ht="12.75" thickBot="1">
      <c r="A585" s="129"/>
      <c r="B585" s="311"/>
      <c r="C585" s="221"/>
      <c r="O585" s="247"/>
      <c r="Q585" s="312"/>
      <c r="R585" s="50"/>
    </row>
    <row r="586" spans="1:18" ht="12" customHeight="1">
      <c r="A586" s="129"/>
      <c r="B586" s="313" t="s">
        <v>1337</v>
      </c>
      <c r="C586" s="314"/>
      <c r="D586" s="315">
        <v>0.28055953979492188</v>
      </c>
      <c r="E586" s="315">
        <v>-0.95213890075683594</v>
      </c>
      <c r="F586" s="315">
        <v>0.59895262122154236</v>
      </c>
      <c r="G586" s="315">
        <v>1.4123301953077316E-2</v>
      </c>
      <c r="H586" s="315">
        <v>0.55320727825164795</v>
      </c>
      <c r="I586" s="315">
        <v>3.5761331673711538E-9</v>
      </c>
      <c r="J586" s="315">
        <v>0.45017850399017334</v>
      </c>
      <c r="K586" s="315">
        <v>0</v>
      </c>
      <c r="L586" s="315">
        <v>-0.78000056743621826</v>
      </c>
      <c r="M586" s="315">
        <v>0.16488027572631836</v>
      </c>
      <c r="N586" s="315">
        <v>0.12999999523162842</v>
      </c>
      <c r="O586" s="315">
        <v>0.29488039016723633</v>
      </c>
      <c r="Q586" s="312"/>
      <c r="R586" s="50"/>
    </row>
    <row r="587" spans="1:18" ht="12">
      <c r="A587" s="129"/>
      <c r="B587" s="316"/>
      <c r="C587" s="317"/>
      <c r="Q587" s="50"/>
      <c r="R587" s="123"/>
    </row>
    <row r="588" spans="1:18" ht="12">
      <c r="A588" s="129"/>
      <c r="B588" s="318" t="s">
        <v>1338</v>
      </c>
      <c r="C588" s="318"/>
      <c r="D588" s="319"/>
      <c r="E588" s="319"/>
      <c r="F588" s="319"/>
      <c r="G588" s="319"/>
      <c r="H588" s="319"/>
      <c r="I588" s="319"/>
      <c r="J588" s="319"/>
      <c r="K588" s="319"/>
      <c r="L588" s="319"/>
      <c r="M588" s="319"/>
      <c r="N588" s="319"/>
      <c r="O588" s="320"/>
      <c r="Q588" s="50"/>
      <c r="R588" s="123"/>
    </row>
    <row r="589" spans="1:18" ht="12">
      <c r="A589" s="129"/>
      <c r="D589" s="319"/>
      <c r="E589" s="319"/>
      <c r="F589" s="319"/>
      <c r="G589" s="319"/>
      <c r="H589" s="319"/>
      <c r="I589" s="319"/>
      <c r="J589" s="319"/>
      <c r="K589" s="319"/>
      <c r="L589" s="319"/>
      <c r="M589" s="319"/>
      <c r="N589" s="319"/>
      <c r="O589" s="320"/>
      <c r="Q589" s="50"/>
      <c r="R589" s="123"/>
    </row>
    <row r="590" spans="1:18" ht="12">
      <c r="A590" s="129"/>
      <c r="D590" s="319"/>
      <c r="E590" s="319"/>
      <c r="F590" s="319"/>
      <c r="G590" s="319"/>
      <c r="H590" s="319"/>
      <c r="I590" s="319"/>
      <c r="J590" s="319"/>
      <c r="K590" s="319"/>
      <c r="L590" s="319"/>
      <c r="M590" s="319"/>
      <c r="N590" s="319"/>
      <c r="O590" s="320"/>
      <c r="Q590" s="50"/>
      <c r="R590" s="123"/>
    </row>
    <row r="591" spans="1:18" ht="12">
      <c r="A591" s="129"/>
      <c r="D591" s="319"/>
      <c r="E591" s="319"/>
      <c r="F591" s="319"/>
      <c r="G591" s="319"/>
      <c r="H591" s="319"/>
      <c r="I591" s="319"/>
      <c r="J591" s="319"/>
      <c r="K591" s="319"/>
      <c r="L591" s="319"/>
      <c r="M591" s="319"/>
      <c r="N591" s="319"/>
      <c r="O591" s="320"/>
      <c r="Q591" s="50"/>
      <c r="R591" s="123"/>
    </row>
    <row r="592" spans="1:18" ht="12">
      <c r="A592" s="129"/>
      <c r="D592" s="319"/>
      <c r="E592" s="319"/>
      <c r="F592" s="319"/>
      <c r="G592" s="319"/>
      <c r="H592" s="319"/>
      <c r="I592" s="319"/>
      <c r="J592" s="319"/>
      <c r="K592" s="319"/>
      <c r="L592" s="319"/>
      <c r="M592" s="319"/>
      <c r="N592" s="319"/>
      <c r="O592" s="320"/>
      <c r="Q592" s="50"/>
      <c r="R592" s="123"/>
    </row>
    <row r="593" spans="1:18" ht="12">
      <c r="A593" s="129"/>
      <c r="D593" s="319"/>
      <c r="E593" s="319"/>
      <c r="F593" s="319"/>
      <c r="G593" s="319"/>
      <c r="H593" s="319"/>
      <c r="I593" s="319"/>
      <c r="J593" s="319"/>
      <c r="K593" s="319"/>
      <c r="L593" s="319"/>
      <c r="M593" s="319"/>
      <c r="N593" s="319"/>
      <c r="O593" s="320"/>
      <c r="Q593" s="50"/>
      <c r="R593" s="123"/>
    </row>
    <row r="594" spans="1:18" ht="12">
      <c r="A594" s="129"/>
      <c r="D594" s="319"/>
      <c r="E594" s="319"/>
      <c r="F594" s="319"/>
      <c r="G594" s="319"/>
      <c r="H594" s="319"/>
      <c r="I594" s="319"/>
      <c r="J594" s="319"/>
      <c r="K594" s="319"/>
      <c r="L594" s="319"/>
      <c r="M594" s="319"/>
      <c r="N594" s="319"/>
      <c r="O594" s="320"/>
    </row>
    <row r="595" spans="1:18" ht="12">
      <c r="A595" s="129"/>
      <c r="D595" s="319"/>
      <c r="E595" s="319"/>
      <c r="F595" s="319"/>
      <c r="G595" s="319"/>
      <c r="H595" s="319"/>
      <c r="I595" s="319"/>
      <c r="J595" s="319"/>
      <c r="K595" s="319"/>
      <c r="L595" s="319"/>
      <c r="M595" s="319"/>
      <c r="N595" s="319"/>
      <c r="O595" s="320"/>
    </row>
    <row r="596" spans="1:18" ht="12">
      <c r="A596" s="129"/>
      <c r="D596" s="319"/>
      <c r="E596" s="319"/>
      <c r="F596" s="319"/>
      <c r="G596" s="319"/>
      <c r="H596" s="319"/>
      <c r="I596" s="319"/>
      <c r="J596" s="319"/>
      <c r="K596" s="319"/>
      <c r="L596" s="319"/>
      <c r="M596" s="319"/>
      <c r="N596" s="319"/>
      <c r="O596" s="320"/>
    </row>
    <row r="597" spans="1:18" ht="12">
      <c r="A597" s="129"/>
      <c r="D597" s="319"/>
      <c r="E597" s="319"/>
      <c r="F597" s="319"/>
      <c r="G597" s="319"/>
      <c r="H597" s="319"/>
      <c r="I597" s="319"/>
      <c r="J597" s="319"/>
      <c r="K597" s="319"/>
      <c r="L597" s="319"/>
      <c r="M597" s="319"/>
      <c r="N597" s="319"/>
      <c r="O597" s="320"/>
    </row>
    <row r="598" spans="1:18" ht="12">
      <c r="A598" s="129"/>
      <c r="B598" s="129"/>
      <c r="C598" s="129"/>
      <c r="D598" s="319"/>
      <c r="E598" s="319"/>
      <c r="F598" s="319"/>
      <c r="G598" s="319"/>
      <c r="H598" s="319"/>
      <c r="I598" s="319"/>
      <c r="J598" s="319"/>
      <c r="K598" s="319"/>
      <c r="L598" s="319"/>
      <c r="M598" s="319"/>
      <c r="N598" s="319"/>
      <c r="O598" s="320"/>
      <c r="P598" s="129"/>
    </row>
    <row r="599" spans="1:18" ht="12">
      <c r="A599" s="129"/>
      <c r="B599" s="129"/>
      <c r="C599" s="129"/>
      <c r="D599" s="319"/>
      <c r="E599" s="319"/>
      <c r="F599" s="319"/>
      <c r="G599" s="319"/>
      <c r="H599" s="319"/>
      <c r="I599" s="319"/>
      <c r="J599" s="319"/>
      <c r="K599" s="319"/>
      <c r="L599" s="319"/>
      <c r="M599" s="319"/>
      <c r="N599" s="319"/>
      <c r="O599" s="320"/>
      <c r="P599" s="129"/>
    </row>
    <row r="600" spans="1:18" ht="12">
      <c r="A600" s="129"/>
      <c r="B600" s="129"/>
      <c r="C600" s="129"/>
      <c r="D600" s="319"/>
      <c r="E600" s="319"/>
      <c r="F600" s="319"/>
      <c r="G600" s="319"/>
      <c r="H600" s="319"/>
      <c r="I600" s="319"/>
      <c r="J600" s="319"/>
      <c r="K600" s="319"/>
      <c r="L600" s="319"/>
      <c r="M600" s="319"/>
      <c r="N600" s="319"/>
      <c r="O600" s="320"/>
      <c r="P600" s="129"/>
    </row>
    <row r="601" spans="1:18" ht="12">
      <c r="A601" s="129"/>
      <c r="B601" s="129"/>
      <c r="C601" s="129"/>
      <c r="D601" s="319"/>
      <c r="E601" s="319"/>
      <c r="F601" s="319"/>
      <c r="G601" s="319"/>
      <c r="H601" s="319"/>
      <c r="I601" s="319"/>
      <c r="J601" s="319"/>
      <c r="K601" s="319"/>
      <c r="L601" s="319"/>
      <c r="M601" s="319"/>
      <c r="N601" s="319"/>
      <c r="O601" s="320"/>
      <c r="P601" s="129"/>
    </row>
    <row r="602" spans="1:18" ht="12">
      <c r="A602" s="129"/>
      <c r="B602" s="129"/>
      <c r="C602" s="129"/>
      <c r="D602" s="319"/>
      <c r="E602" s="319"/>
      <c r="F602" s="319"/>
      <c r="G602" s="319"/>
      <c r="H602" s="319"/>
      <c r="I602" s="319"/>
      <c r="J602" s="319"/>
      <c r="K602" s="319"/>
      <c r="L602" s="319"/>
      <c r="M602" s="319"/>
      <c r="N602" s="319"/>
      <c r="O602" s="320"/>
      <c r="P602" s="129"/>
    </row>
    <row r="603" spans="1:18" ht="12">
      <c r="A603" s="129"/>
      <c r="B603" s="129"/>
      <c r="C603" s="129"/>
      <c r="D603" s="319"/>
      <c r="E603" s="319"/>
      <c r="F603" s="319"/>
      <c r="G603" s="319"/>
      <c r="H603" s="319"/>
      <c r="I603" s="319"/>
      <c r="J603" s="319"/>
      <c r="K603" s="319"/>
      <c r="L603" s="319"/>
      <c r="M603" s="319"/>
      <c r="N603" s="319"/>
      <c r="O603" s="320"/>
      <c r="P603" s="129"/>
    </row>
    <row r="604" spans="1:18" ht="12">
      <c r="A604" s="129"/>
      <c r="B604" s="129"/>
      <c r="C604" s="129"/>
      <c r="D604" s="319"/>
      <c r="E604" s="319"/>
      <c r="F604" s="319"/>
      <c r="G604" s="319"/>
      <c r="H604" s="319"/>
      <c r="I604" s="319"/>
      <c r="J604" s="319"/>
      <c r="K604" s="319"/>
      <c r="L604" s="319"/>
      <c r="M604" s="319"/>
      <c r="N604" s="319"/>
      <c r="O604" s="320"/>
      <c r="P604" s="129"/>
    </row>
    <row r="605" spans="1:18" ht="12">
      <c r="A605" s="129"/>
      <c r="B605" s="129"/>
      <c r="C605" s="129"/>
      <c r="D605" s="319"/>
      <c r="E605" s="319"/>
      <c r="F605" s="319"/>
      <c r="G605" s="319"/>
      <c r="H605" s="319"/>
      <c r="I605" s="319"/>
      <c r="J605" s="319"/>
      <c r="K605" s="319"/>
      <c r="L605" s="319"/>
      <c r="M605" s="319"/>
      <c r="N605" s="319"/>
      <c r="O605" s="320"/>
      <c r="P605" s="129"/>
    </row>
    <row r="606" spans="1:18" ht="12">
      <c r="B606" s="129"/>
      <c r="C606" s="129"/>
      <c r="D606" s="319"/>
      <c r="E606" s="319"/>
      <c r="F606" s="319"/>
      <c r="G606" s="319"/>
      <c r="H606" s="319"/>
      <c r="I606" s="319"/>
      <c r="J606" s="319"/>
      <c r="K606" s="319"/>
      <c r="L606" s="319"/>
      <c r="M606" s="319"/>
      <c r="N606" s="319"/>
      <c r="O606" s="320"/>
      <c r="P606" s="129"/>
    </row>
    <row r="607" spans="1:18" ht="12">
      <c r="B607" s="129"/>
      <c r="C607" s="129"/>
      <c r="D607" s="319"/>
      <c r="E607" s="319"/>
      <c r="F607" s="319"/>
      <c r="G607" s="319"/>
      <c r="H607" s="319"/>
      <c r="I607" s="319"/>
      <c r="J607" s="319"/>
      <c r="K607" s="319"/>
      <c r="L607" s="319"/>
      <c r="M607" s="319"/>
      <c r="N607" s="319"/>
      <c r="O607" s="320"/>
      <c r="P607" s="129"/>
    </row>
    <row r="608" spans="1:18" ht="12">
      <c r="B608" s="129"/>
      <c r="C608" s="129"/>
      <c r="D608" s="319"/>
      <c r="E608" s="319"/>
      <c r="F608" s="319"/>
      <c r="G608" s="319"/>
      <c r="H608" s="319"/>
      <c r="I608" s="319"/>
      <c r="J608" s="319"/>
      <c r="K608" s="319"/>
      <c r="L608" s="319"/>
      <c r="M608" s="319"/>
      <c r="N608" s="319"/>
      <c r="O608" s="320"/>
      <c r="P608" s="129"/>
    </row>
    <row r="609" spans="2:16" ht="12">
      <c r="B609" s="129"/>
      <c r="C609" s="129"/>
      <c r="D609" s="319"/>
      <c r="E609" s="319"/>
      <c r="F609" s="319"/>
      <c r="G609" s="319"/>
      <c r="H609" s="319"/>
      <c r="I609" s="319"/>
      <c r="J609" s="319"/>
      <c r="K609" s="319"/>
      <c r="L609" s="319"/>
      <c r="M609" s="319"/>
      <c r="N609" s="319"/>
      <c r="O609" s="320"/>
      <c r="P609" s="129"/>
    </row>
  </sheetData>
  <sheetProtection formatColumns="0" formatRows="0"/>
  <conditionalFormatting sqref="D571 D573 D584:O584 D586:O586">
    <cfRule type="cellIs" dxfId="3" priority="2" stopIfTrue="1" operator="lessThan">
      <formula>-1</formula>
    </cfRule>
    <cfRule type="cellIs" dxfId="2" priority="3" stopIfTrue="1" operator="greaterThan">
      <formula>1</formula>
    </cfRule>
    <cfRule type="cellIs" dxfId="1" priority="4" stopIfTrue="1" operator="between">
      <formula>-1</formula>
      <formula>1</formula>
    </cfRule>
  </conditionalFormatting>
  <conditionalFormatting sqref="N551 N343 E206:L206 O41:O48 N206 O358:O378 N8:N89 D249:L260 N249:N260 N349:N352 D358:L378 D386:L434 N386:N434 D440:L503 N440:N503 D509:L526 N539:N549 N95:N157 N162:N181 N266:N293 N299:N306 N312:N320 N509:N526 D343:L343">
    <cfRule type="cellIs" dxfId="0" priority="1" operator="notEqual">
      <formula>0</formula>
    </cfRule>
  </conditionalFormatting>
  <hyperlinks>
    <hyperlink ref="F562" r:id="rId1" display="(This calculation has been adjusted to conform to Section 1011.84(3)(e), Florida Statutes.)"/>
  </hyperlinks>
  <printOptions horizontalCentered="1"/>
  <pageMargins left="0.7" right="0.7" top="0.75" bottom="0.75" header="0.5" footer="0.5"/>
  <pageSetup scale="48" fitToHeight="19" orientation="landscape" horizontalDpi="300" verticalDpi="300" r:id="rId2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1364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14995687.970000001</v>
      </c>
      <c r="C10" s="44">
        <v>508043.56000000006</v>
      </c>
      <c r="D10" s="45">
        <v>414662.81</v>
      </c>
      <c r="E10" s="20">
        <f>SUM(B10:D10)</f>
        <v>15918394.340000002</v>
      </c>
      <c r="F10" s="21">
        <f>E10/$E$22</f>
        <v>0.3928679231787463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f t="shared" ref="E11:E20" si="0">SUM(B11:D11)</f>
        <v>0</v>
      </c>
      <c r="F11" s="21">
        <f t="shared" ref="F11:F20" si="1">E11/$E$22</f>
        <v>0</v>
      </c>
      <c r="G11" s="22"/>
    </row>
    <row r="12" spans="1:9">
      <c r="A12" s="19" t="s">
        <v>16</v>
      </c>
      <c r="B12" s="44">
        <v>0</v>
      </c>
      <c r="C12" s="44">
        <v>0</v>
      </c>
      <c r="D12" s="45">
        <v>0</v>
      </c>
      <c r="E12" s="20">
        <f t="shared" si="0"/>
        <v>0</v>
      </c>
      <c r="F12" s="21">
        <f t="shared" si="1"/>
        <v>0</v>
      </c>
      <c r="G12" s="22"/>
    </row>
    <row r="13" spans="1:9">
      <c r="A13" s="19" t="s">
        <v>17</v>
      </c>
      <c r="B13" s="23"/>
      <c r="C13" s="23"/>
      <c r="D13" s="24"/>
      <c r="E13" s="20">
        <f t="shared" si="0"/>
        <v>0</v>
      </c>
      <c r="F13" s="21">
        <f t="shared" si="1"/>
        <v>0</v>
      </c>
      <c r="G13" s="27"/>
    </row>
    <row r="14" spans="1:9">
      <c r="A14" s="28" t="s">
        <v>18</v>
      </c>
      <c r="B14" s="44">
        <v>2367985.2199999997</v>
      </c>
      <c r="C14" s="44">
        <v>320997.39999999997</v>
      </c>
      <c r="D14" s="45">
        <v>55238.33</v>
      </c>
      <c r="E14" s="20">
        <f t="shared" si="0"/>
        <v>2744220.9499999997</v>
      </c>
      <c r="F14" s="21">
        <f t="shared" si="1"/>
        <v>6.7727709362055286E-2</v>
      </c>
      <c r="G14" s="22"/>
      <c r="H14" s="29"/>
      <c r="I14" s="29"/>
    </row>
    <row r="15" spans="1:9">
      <c r="A15" s="28" t="s">
        <v>19</v>
      </c>
      <c r="B15" s="44">
        <v>74588.31</v>
      </c>
      <c r="C15" s="44">
        <v>111183.03999999999</v>
      </c>
      <c r="D15" s="45">
        <v>733.54</v>
      </c>
      <c r="E15" s="20">
        <f t="shared" si="0"/>
        <v>186504.88999999998</v>
      </c>
      <c r="F15" s="21">
        <f t="shared" si="1"/>
        <v>4.602963542174726E-3</v>
      </c>
      <c r="G15" s="22"/>
      <c r="H15" s="29"/>
      <c r="I15" s="29"/>
    </row>
    <row r="16" spans="1:9">
      <c r="A16" s="19" t="s">
        <v>20</v>
      </c>
      <c r="B16" s="44">
        <v>3621485.5</v>
      </c>
      <c r="C16" s="44">
        <v>551605.64</v>
      </c>
      <c r="D16" s="45">
        <v>98313.61</v>
      </c>
      <c r="E16" s="20">
        <f t="shared" si="0"/>
        <v>4271404.75</v>
      </c>
      <c r="F16" s="21">
        <f t="shared" si="1"/>
        <v>0.10541879270898448</v>
      </c>
      <c r="G16" s="22"/>
    </row>
    <row r="17" spans="1:7">
      <c r="A17" s="19" t="s">
        <v>21</v>
      </c>
      <c r="B17" s="44">
        <v>7298526.4000000004</v>
      </c>
      <c r="C17" s="44">
        <v>4099686.91</v>
      </c>
      <c r="D17" s="45">
        <v>217943.42</v>
      </c>
      <c r="E17" s="20">
        <f t="shared" si="0"/>
        <v>11616156.73</v>
      </c>
      <c r="F17" s="21">
        <f t="shared" si="1"/>
        <v>0.28668817170626243</v>
      </c>
      <c r="G17" s="22"/>
    </row>
    <row r="18" spans="1:7">
      <c r="A18" s="19" t="s">
        <v>22</v>
      </c>
      <c r="B18" s="44">
        <v>1934758.73</v>
      </c>
      <c r="C18" s="44">
        <v>3616225.79</v>
      </c>
      <c r="D18" s="45">
        <v>107759.32</v>
      </c>
      <c r="E18" s="20">
        <f t="shared" si="0"/>
        <v>5658743.8399999999</v>
      </c>
      <c r="F18" s="21">
        <f t="shared" si="1"/>
        <v>0.13965849147454426</v>
      </c>
      <c r="G18" s="22"/>
    </row>
    <row r="19" spans="1:7">
      <c r="A19" s="19" t="s">
        <v>23</v>
      </c>
      <c r="B19" s="44">
        <v>31208.11</v>
      </c>
      <c r="C19" s="44">
        <v>91803.76</v>
      </c>
      <c r="D19" s="45">
        <v>0</v>
      </c>
      <c r="E19" s="20">
        <f t="shared" si="0"/>
        <v>123011.87</v>
      </c>
      <c r="F19" s="21">
        <f t="shared" si="1"/>
        <v>3.0359480272326208E-3</v>
      </c>
      <c r="G19" s="22"/>
    </row>
    <row r="20" spans="1:7" ht="13.5" thickBot="1">
      <c r="A20" s="19" t="s">
        <v>24</v>
      </c>
      <c r="B20" s="44">
        <v>0</v>
      </c>
      <c r="C20" s="46">
        <v>0</v>
      </c>
      <c r="D20" s="45">
        <v>0</v>
      </c>
      <c r="E20" s="20">
        <f t="shared" si="0"/>
        <v>0</v>
      </c>
      <c r="F20" s="21">
        <f t="shared" si="1"/>
        <v>0</v>
      </c>
      <c r="G20" s="22"/>
    </row>
    <row r="21" spans="1:7">
      <c r="A21" s="31"/>
      <c r="B21" s="62"/>
      <c r="C21" s="25"/>
      <c r="D21" s="59"/>
      <c r="E21" s="60"/>
      <c r="F21" s="61"/>
      <c r="G21" s="27"/>
    </row>
    <row r="22" spans="1:7" ht="13.5" thickBot="1">
      <c r="A22" s="32" t="s">
        <v>11</v>
      </c>
      <c r="B22" s="30">
        <v>30324240.239999998</v>
      </c>
      <c r="C22" s="30">
        <v>9299546.0999999996</v>
      </c>
      <c r="D22" s="33">
        <v>894651.03</v>
      </c>
      <c r="E22" s="30">
        <f>SUM(B22:D22)</f>
        <v>40518437.369999997</v>
      </c>
      <c r="F22" s="34">
        <f>SUM(F10:F21)</f>
        <v>1</v>
      </c>
      <c r="G22" s="27"/>
    </row>
    <row r="23" spans="1:7" ht="24">
      <c r="A23" s="63" t="s">
        <v>25</v>
      </c>
      <c r="B23" s="36">
        <v>30324240.239999995</v>
      </c>
      <c r="C23" s="36">
        <v>9299546.0999999978</v>
      </c>
      <c r="D23" s="36">
        <v>894651.02999999991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5" priority="1" operator="notEqual">
      <formula>B22</formula>
    </cfRule>
    <cfRule type="cellIs" dxfId="54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1363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1368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5696289.1600000001</v>
      </c>
      <c r="C10" s="44">
        <v>448550.38</v>
      </c>
      <c r="D10" s="45">
        <v>56055.23</v>
      </c>
      <c r="E10" s="20">
        <v>6200894.7700000005</v>
      </c>
      <c r="F10" s="21">
        <v>0.23370469155344697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44">
        <v>17069.650000000001</v>
      </c>
      <c r="C12" s="44">
        <v>13658.38</v>
      </c>
      <c r="D12" s="45">
        <v>11527.06</v>
      </c>
      <c r="E12" s="20">
        <v>42255.09</v>
      </c>
      <c r="F12" s="21">
        <v>1.5925464213309235E-3</v>
      </c>
      <c r="G12" s="22"/>
    </row>
    <row r="13" spans="1:9">
      <c r="A13" s="19" t="s">
        <v>17</v>
      </c>
      <c r="B13" s="23"/>
      <c r="C13" s="23"/>
      <c r="D13" s="24"/>
      <c r="E13" s="25"/>
      <c r="F13" s="26"/>
      <c r="G13" s="27"/>
    </row>
    <row r="14" spans="1:9">
      <c r="A14" s="28" t="s">
        <v>18</v>
      </c>
      <c r="B14" s="44">
        <v>618956.35</v>
      </c>
      <c r="C14" s="44">
        <v>163165.76999999999</v>
      </c>
      <c r="D14" s="45">
        <v>17783.419999999998</v>
      </c>
      <c r="E14" s="20">
        <v>799905.54</v>
      </c>
      <c r="F14" s="21">
        <v>3.014753264351774E-2</v>
      </c>
      <c r="G14" s="22"/>
      <c r="H14" s="29"/>
      <c r="I14" s="29"/>
    </row>
    <row r="15" spans="1:9">
      <c r="A15" s="28" t="s">
        <v>19</v>
      </c>
      <c r="B15" s="44">
        <v>0</v>
      </c>
      <c r="C15" s="44">
        <v>29753.79</v>
      </c>
      <c r="D15" s="45">
        <v>0</v>
      </c>
      <c r="E15" s="20">
        <v>29753.79</v>
      </c>
      <c r="F15" s="21">
        <v>1.121386601839727E-3</v>
      </c>
      <c r="G15" s="22"/>
      <c r="H15" s="29"/>
      <c r="I15" s="29"/>
    </row>
    <row r="16" spans="1:9">
      <c r="A16" s="19" t="s">
        <v>20</v>
      </c>
      <c r="B16" s="44">
        <v>1753437.15</v>
      </c>
      <c r="C16" s="44">
        <v>400597.22</v>
      </c>
      <c r="D16" s="45">
        <v>41751.25</v>
      </c>
      <c r="E16" s="20">
        <v>2195785.62</v>
      </c>
      <c r="F16" s="21">
        <v>8.275666981518448E-2</v>
      </c>
      <c r="G16" s="22"/>
    </row>
    <row r="17" spans="1:7">
      <c r="A17" s="19" t="s">
        <v>21</v>
      </c>
      <c r="B17" s="44">
        <v>2561122.16</v>
      </c>
      <c r="C17" s="44">
        <v>1106159</v>
      </c>
      <c r="D17" s="45">
        <v>477202.81</v>
      </c>
      <c r="E17" s="20">
        <v>4144483.97</v>
      </c>
      <c r="F17" s="21">
        <v>0.15620090064148201</v>
      </c>
      <c r="G17" s="22"/>
    </row>
    <row r="18" spans="1:7">
      <c r="A18" s="19" t="s">
        <v>22</v>
      </c>
      <c r="B18" s="44">
        <v>1033210.14</v>
      </c>
      <c r="C18" s="44">
        <v>11619194.65</v>
      </c>
      <c r="D18" s="45">
        <v>189929.47</v>
      </c>
      <c r="E18" s="20">
        <v>12842334.260000002</v>
      </c>
      <c r="F18" s="21">
        <v>0.48401301398952218</v>
      </c>
      <c r="G18" s="22"/>
    </row>
    <row r="19" spans="1:7">
      <c r="A19" s="19" t="s">
        <v>23</v>
      </c>
      <c r="B19" s="44">
        <v>0</v>
      </c>
      <c r="C19" s="44">
        <v>2622</v>
      </c>
      <c r="D19" s="45">
        <v>0</v>
      </c>
      <c r="E19" s="20">
        <v>2622</v>
      </c>
      <c r="F19" s="21">
        <v>9.8820206435004201E-5</v>
      </c>
      <c r="G19" s="22"/>
    </row>
    <row r="20" spans="1:7" ht="13.5" thickBot="1">
      <c r="A20" s="19" t="s">
        <v>24</v>
      </c>
      <c r="B20" s="44">
        <v>0</v>
      </c>
      <c r="C20" s="46">
        <v>275000</v>
      </c>
      <c r="D20" s="45">
        <v>0</v>
      </c>
      <c r="E20" s="30">
        <v>275000</v>
      </c>
      <c r="F20" s="21">
        <v>1.0364438127241098E-2</v>
      </c>
      <c r="G20" s="22"/>
    </row>
    <row r="21" spans="1:7">
      <c r="A21" s="31"/>
      <c r="B21" s="62"/>
      <c r="C21" s="25"/>
      <c r="D21" s="59"/>
      <c r="E21" s="25"/>
      <c r="F21" s="61"/>
      <c r="G21" s="27"/>
    </row>
    <row r="22" spans="1:7" ht="13.5" thickBot="1">
      <c r="A22" s="32" t="s">
        <v>11</v>
      </c>
      <c r="B22" s="30">
        <v>11680084.610000001</v>
      </c>
      <c r="C22" s="30">
        <v>14058701.190000001</v>
      </c>
      <c r="D22" s="33">
        <v>794249.24</v>
      </c>
      <c r="E22" s="30">
        <v>26533035.039999999</v>
      </c>
      <c r="F22" s="34">
        <v>1.0000000000000002</v>
      </c>
      <c r="G22" s="27"/>
    </row>
    <row r="23" spans="1:7" ht="24">
      <c r="A23" s="63" t="s">
        <v>25</v>
      </c>
      <c r="B23" s="36">
        <v>11680084.609999999</v>
      </c>
      <c r="C23" s="36">
        <v>14058701.189999998</v>
      </c>
      <c r="D23" s="36">
        <v>794249.24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3" priority="1" operator="notEqual">
      <formula>B22</formula>
    </cfRule>
    <cfRule type="cellIs" dxfId="52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1362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35672531</v>
      </c>
      <c r="C10" s="44">
        <v>2711912.16</v>
      </c>
      <c r="D10" s="45">
        <v>212331.51</v>
      </c>
      <c r="E10" s="20">
        <v>38596774.669999994</v>
      </c>
      <c r="F10" s="21">
        <v>0.46428798253578535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44">
        <v>343678.37</v>
      </c>
      <c r="C12" s="44">
        <v>5054.67</v>
      </c>
      <c r="D12" s="45">
        <v>2700</v>
      </c>
      <c r="E12" s="20">
        <v>351433.04</v>
      </c>
      <c r="F12" s="21">
        <v>4.2274552351350136E-3</v>
      </c>
      <c r="G12" s="22"/>
    </row>
    <row r="13" spans="1:9">
      <c r="A13" s="19" t="s">
        <v>17</v>
      </c>
      <c r="B13" s="23"/>
      <c r="C13" s="23"/>
      <c r="D13" s="24"/>
      <c r="E13" s="20"/>
      <c r="F13" s="21"/>
      <c r="G13" s="27"/>
    </row>
    <row r="14" spans="1:9">
      <c r="A14" s="28" t="s">
        <v>18</v>
      </c>
      <c r="B14" s="44">
        <v>5889686.6399999997</v>
      </c>
      <c r="C14" s="44">
        <v>1220449.42</v>
      </c>
      <c r="D14" s="45">
        <v>1150622.82</v>
      </c>
      <c r="E14" s="20">
        <v>8260758.8799999999</v>
      </c>
      <c r="F14" s="21">
        <v>9.9370248094612992E-2</v>
      </c>
      <c r="G14" s="22"/>
      <c r="H14" s="29"/>
      <c r="I14" s="29"/>
    </row>
    <row r="15" spans="1:9">
      <c r="A15" s="28" t="s">
        <v>19</v>
      </c>
      <c r="B15" s="44">
        <v>105788.42</v>
      </c>
      <c r="C15" s="44">
        <v>177511.79</v>
      </c>
      <c r="D15" s="45">
        <v>1134</v>
      </c>
      <c r="E15" s="20">
        <v>284434.21000000002</v>
      </c>
      <c r="F15" s="21">
        <v>3.4215134983210226E-3</v>
      </c>
      <c r="G15" s="22"/>
      <c r="H15" s="29"/>
      <c r="I15" s="29"/>
    </row>
    <row r="16" spans="1:9">
      <c r="A16" s="19" t="s">
        <v>20</v>
      </c>
      <c r="B16" s="44">
        <v>7818301.3399999999</v>
      </c>
      <c r="C16" s="44">
        <v>1132473.3500000001</v>
      </c>
      <c r="D16" s="45">
        <v>0</v>
      </c>
      <c r="E16" s="20">
        <v>8950774.6899999995</v>
      </c>
      <c r="F16" s="21">
        <v>0.1076705802099725</v>
      </c>
      <c r="G16" s="22"/>
    </row>
    <row r="17" spans="1:7">
      <c r="A17" s="19" t="s">
        <v>21</v>
      </c>
      <c r="B17" s="44">
        <v>8886084.3399999999</v>
      </c>
      <c r="C17" s="44">
        <v>4910284.8899999997</v>
      </c>
      <c r="D17" s="45">
        <v>387912.91</v>
      </c>
      <c r="E17" s="20">
        <v>14184282.140000001</v>
      </c>
      <c r="F17" s="21">
        <v>0.17062544201699156</v>
      </c>
      <c r="G17" s="22"/>
    </row>
    <row r="18" spans="1:7">
      <c r="A18" s="19" t="s">
        <v>22</v>
      </c>
      <c r="B18" s="44">
        <v>5300683.0699999994</v>
      </c>
      <c r="C18" s="44">
        <v>4936070.26</v>
      </c>
      <c r="D18" s="45">
        <v>21438.7</v>
      </c>
      <c r="E18" s="20">
        <v>10258192.029999999</v>
      </c>
      <c r="F18" s="21">
        <v>0.12339775338210593</v>
      </c>
      <c r="G18" s="22"/>
    </row>
    <row r="19" spans="1:7">
      <c r="A19" s="19" t="s">
        <v>23</v>
      </c>
      <c r="B19" s="44">
        <v>0</v>
      </c>
      <c r="C19" s="44">
        <v>869458.88</v>
      </c>
      <c r="D19" s="45">
        <v>0</v>
      </c>
      <c r="E19" s="20">
        <v>869458.88</v>
      </c>
      <c r="F19" s="21">
        <v>1.0458887115424963E-2</v>
      </c>
      <c r="G19" s="22"/>
    </row>
    <row r="20" spans="1:7" ht="13.5" thickBot="1">
      <c r="A20" s="19" t="s">
        <v>24</v>
      </c>
      <c r="B20" s="44">
        <v>0</v>
      </c>
      <c r="C20" s="46">
        <v>1375000</v>
      </c>
      <c r="D20" s="45">
        <v>0</v>
      </c>
      <c r="E20" s="20">
        <v>1375000</v>
      </c>
      <c r="F20" s="21">
        <v>1.6540137911650661E-2</v>
      </c>
      <c r="G20" s="22"/>
    </row>
    <row r="21" spans="1:7">
      <c r="A21" s="31"/>
      <c r="B21" s="62"/>
      <c r="C21" s="25"/>
      <c r="D21" s="59"/>
      <c r="E21" s="60"/>
      <c r="F21" s="61"/>
      <c r="G21" s="27"/>
    </row>
    <row r="22" spans="1:7" ht="13.5" thickBot="1">
      <c r="A22" s="32" t="s">
        <v>11</v>
      </c>
      <c r="B22" s="30">
        <v>64016753.18</v>
      </c>
      <c r="C22" s="30">
        <v>17338215.420000002</v>
      </c>
      <c r="D22" s="33">
        <v>1776139.94</v>
      </c>
      <c r="E22" s="30">
        <v>83131108.539999992</v>
      </c>
      <c r="F22" s="112">
        <v>0.99999999999999989</v>
      </c>
      <c r="G22" s="27"/>
    </row>
    <row r="23" spans="1:7" ht="24">
      <c r="A23" s="63" t="s">
        <v>25</v>
      </c>
      <c r="B23" s="36">
        <v>64016753.179999985</v>
      </c>
      <c r="C23" s="36">
        <v>17338215.420000002</v>
      </c>
      <c r="D23" s="36">
        <v>1776139.94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51" priority="1" operator="notEqual">
      <formula>B22</formula>
    </cfRule>
    <cfRule type="cellIs" dxfId="50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zoomScaleNormal="100"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1361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54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30090602.379999999</v>
      </c>
      <c r="C10" s="44">
        <v>1755048.8</v>
      </c>
      <c r="D10" s="45">
        <v>157809.96</v>
      </c>
      <c r="E10" s="20">
        <v>32003461.140000001</v>
      </c>
      <c r="F10" s="21">
        <v>0.42927232418849032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44">
        <v>0</v>
      </c>
      <c r="C12" s="44">
        <v>0</v>
      </c>
      <c r="D12" s="45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0"/>
      <c r="F13" s="21"/>
      <c r="G13" s="27"/>
    </row>
    <row r="14" spans="1:9">
      <c r="A14" s="28" t="s">
        <v>18</v>
      </c>
      <c r="B14" s="44">
        <v>5476754.5800000001</v>
      </c>
      <c r="C14" s="44">
        <v>624772.38</v>
      </c>
      <c r="D14" s="45">
        <v>84433.62</v>
      </c>
      <c r="E14" s="20">
        <v>6185960.5800000001</v>
      </c>
      <c r="F14" s="21">
        <v>8.2974202818207485E-2</v>
      </c>
      <c r="G14" s="22"/>
      <c r="H14" s="29"/>
      <c r="I14" s="29"/>
    </row>
    <row r="15" spans="1:9">
      <c r="A15" s="28" t="s">
        <v>19</v>
      </c>
      <c r="B15" s="44">
        <v>322438.89</v>
      </c>
      <c r="C15" s="44">
        <v>420657.14</v>
      </c>
      <c r="D15" s="45">
        <v>2439.9899999999998</v>
      </c>
      <c r="E15" s="20">
        <v>745536.02</v>
      </c>
      <c r="F15" s="21">
        <v>1.0000105259603705E-2</v>
      </c>
      <c r="G15" s="22"/>
      <c r="H15" s="29"/>
      <c r="I15" s="29"/>
    </row>
    <row r="16" spans="1:9">
      <c r="A16" s="19" t="s">
        <v>20</v>
      </c>
      <c r="B16" s="44">
        <v>8461600.9700000007</v>
      </c>
      <c r="C16" s="44">
        <v>1050577.29</v>
      </c>
      <c r="D16" s="45">
        <v>4736.62</v>
      </c>
      <c r="E16" s="20">
        <v>9516914.8800000008</v>
      </c>
      <c r="F16" s="21">
        <v>0.12765332323807613</v>
      </c>
      <c r="G16" s="22"/>
    </row>
    <row r="17" spans="1:7">
      <c r="A17" s="19" t="s">
        <v>21</v>
      </c>
      <c r="B17" s="44">
        <v>10219342.779999999</v>
      </c>
      <c r="C17" s="44">
        <v>4801361.55</v>
      </c>
      <c r="D17" s="45">
        <v>38354.36</v>
      </c>
      <c r="E17" s="20">
        <v>15059058.689999998</v>
      </c>
      <c r="F17" s="21">
        <v>0.20199181256265777</v>
      </c>
      <c r="G17" s="22"/>
    </row>
    <row r="18" spans="1:7">
      <c r="A18" s="19" t="s">
        <v>22</v>
      </c>
      <c r="B18" s="44">
        <v>3232932.13</v>
      </c>
      <c r="C18" s="44">
        <v>5467986.4199999999</v>
      </c>
      <c r="D18" s="45">
        <v>38277.120000000003</v>
      </c>
      <c r="E18" s="20">
        <v>8739195.6699999999</v>
      </c>
      <c r="F18" s="21">
        <v>0.11722153489548759</v>
      </c>
      <c r="G18" s="22"/>
    </row>
    <row r="19" spans="1:7">
      <c r="A19" s="19" t="s">
        <v>23</v>
      </c>
      <c r="B19" s="44">
        <v>0</v>
      </c>
      <c r="C19" s="44">
        <v>2302690.2799999998</v>
      </c>
      <c r="D19" s="45">
        <v>0</v>
      </c>
      <c r="E19" s="20">
        <v>2302690.2799999998</v>
      </c>
      <c r="F19" s="21">
        <v>3.0886697037476912E-2</v>
      </c>
      <c r="G19" s="22"/>
    </row>
    <row r="20" spans="1:7" ht="13.5" thickBot="1">
      <c r="A20" s="19" t="s">
        <v>24</v>
      </c>
      <c r="B20" s="44">
        <v>0</v>
      </c>
      <c r="C20" s="46">
        <v>0</v>
      </c>
      <c r="D20" s="45">
        <v>0</v>
      </c>
      <c r="E20" s="20">
        <v>0</v>
      </c>
      <c r="F20" s="21">
        <v>0</v>
      </c>
      <c r="G20" s="22"/>
    </row>
    <row r="21" spans="1:7">
      <c r="A21" s="31"/>
      <c r="B21" s="62"/>
      <c r="C21" s="25"/>
      <c r="D21" s="59"/>
      <c r="E21" s="115"/>
      <c r="F21" s="60"/>
      <c r="G21" s="27"/>
    </row>
    <row r="22" spans="1:7" ht="13.5" thickBot="1">
      <c r="A22" s="32" t="s">
        <v>11</v>
      </c>
      <c r="B22" s="30">
        <v>57803671.730000004</v>
      </c>
      <c r="C22" s="30">
        <v>16423093.859999999</v>
      </c>
      <c r="D22" s="33">
        <v>326051.67</v>
      </c>
      <c r="E22" s="116">
        <v>74552817.260000005</v>
      </c>
      <c r="F22" s="118">
        <v>0.99999999999999989</v>
      </c>
      <c r="G22" s="27"/>
    </row>
    <row r="23" spans="1:7" ht="24">
      <c r="A23" s="63" t="s">
        <v>25</v>
      </c>
      <c r="B23" s="36">
        <v>57803671.729999997</v>
      </c>
      <c r="C23" s="36">
        <v>16423093.859999998</v>
      </c>
      <c r="D23" s="36">
        <v>326051.67000000004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9" priority="1" operator="notEqual">
      <formula>B22</formula>
    </cfRule>
    <cfRule type="cellIs" dxfId="48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1360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50646232.909999996</v>
      </c>
      <c r="C10" s="44">
        <v>3440647.56</v>
      </c>
      <c r="D10" s="45">
        <v>540980.76</v>
      </c>
      <c r="E10" s="20">
        <v>54627861.229999997</v>
      </c>
      <c r="F10" s="21">
        <v>0.37055372249654622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v>0</v>
      </c>
      <c r="F11" s="21">
        <v>0</v>
      </c>
      <c r="G11" s="22"/>
    </row>
    <row r="12" spans="1:9">
      <c r="A12" s="19" t="s">
        <v>16</v>
      </c>
      <c r="B12" s="44">
        <v>0</v>
      </c>
      <c r="C12" s="44">
        <v>0</v>
      </c>
      <c r="D12" s="45">
        <v>0</v>
      </c>
      <c r="E12" s="20">
        <v>0</v>
      </c>
      <c r="F12" s="21">
        <v>0</v>
      </c>
      <c r="G12" s="22"/>
    </row>
    <row r="13" spans="1:9">
      <c r="A13" s="19" t="s">
        <v>17</v>
      </c>
      <c r="B13" s="23"/>
      <c r="C13" s="23"/>
      <c r="D13" s="24"/>
      <c r="E13" s="20"/>
      <c r="F13" s="21"/>
      <c r="G13" s="27"/>
    </row>
    <row r="14" spans="1:9">
      <c r="A14" s="28" t="s">
        <v>18</v>
      </c>
      <c r="B14" s="44">
        <v>17803981.350000001</v>
      </c>
      <c r="C14" s="44">
        <v>4234435.41</v>
      </c>
      <c r="D14" s="45">
        <v>509850.11</v>
      </c>
      <c r="E14" s="20">
        <v>22548266.870000001</v>
      </c>
      <c r="F14" s="21">
        <v>0.15295023521688855</v>
      </c>
      <c r="G14" s="22"/>
      <c r="H14" s="29"/>
      <c r="I14" s="29"/>
    </row>
    <row r="15" spans="1:9">
      <c r="A15" s="28" t="s">
        <v>19</v>
      </c>
      <c r="B15" s="44">
        <v>1261213.72</v>
      </c>
      <c r="C15" s="44">
        <v>433927.64</v>
      </c>
      <c r="D15" s="45">
        <v>0</v>
      </c>
      <c r="E15" s="20">
        <v>1695141.3599999999</v>
      </c>
      <c r="F15" s="21">
        <v>1.149854537524712E-2</v>
      </c>
      <c r="G15" s="22"/>
      <c r="H15" s="29"/>
      <c r="I15" s="29"/>
    </row>
    <row r="16" spans="1:9">
      <c r="A16" s="19" t="s">
        <v>20</v>
      </c>
      <c r="B16" s="44">
        <v>11923048.5</v>
      </c>
      <c r="C16" s="44">
        <v>2081121.4</v>
      </c>
      <c r="D16" s="45">
        <v>4320.2</v>
      </c>
      <c r="E16" s="20">
        <v>14008490.1</v>
      </c>
      <c r="F16" s="21">
        <v>9.5022906557804751E-2</v>
      </c>
      <c r="G16" s="22"/>
    </row>
    <row r="17" spans="1:7">
      <c r="A17" s="19" t="s">
        <v>21</v>
      </c>
      <c r="B17" s="44">
        <v>13083015.58</v>
      </c>
      <c r="C17" s="44">
        <v>9165126.4100000001</v>
      </c>
      <c r="D17" s="45">
        <v>1373587.08</v>
      </c>
      <c r="E17" s="20">
        <v>23621729.07</v>
      </c>
      <c r="F17" s="21">
        <v>0.16023178359189405</v>
      </c>
      <c r="G17" s="22"/>
    </row>
    <row r="18" spans="1:7">
      <c r="A18" s="19" t="s">
        <v>22</v>
      </c>
      <c r="B18" s="44">
        <v>10140016.75</v>
      </c>
      <c r="C18" s="44">
        <v>6700872.25</v>
      </c>
      <c r="D18" s="45">
        <v>421180.42</v>
      </c>
      <c r="E18" s="20">
        <v>17262069.420000002</v>
      </c>
      <c r="F18" s="21">
        <v>0.11709270576498455</v>
      </c>
      <c r="G18" s="22"/>
    </row>
    <row r="19" spans="1:7">
      <c r="A19" s="19" t="s">
        <v>23</v>
      </c>
      <c r="B19" s="44">
        <v>638820.75</v>
      </c>
      <c r="C19" s="44">
        <v>139602.98000000001</v>
      </c>
      <c r="D19" s="45">
        <v>0</v>
      </c>
      <c r="E19" s="20">
        <v>778423.73</v>
      </c>
      <c r="F19" s="21">
        <v>5.2802325468444197E-3</v>
      </c>
      <c r="G19" s="22"/>
    </row>
    <row r="20" spans="1:7" ht="13.5" thickBot="1">
      <c r="A20" s="19" t="s">
        <v>24</v>
      </c>
      <c r="B20" s="44">
        <v>0</v>
      </c>
      <c r="C20" s="46">
        <v>12879411.470000001</v>
      </c>
      <c r="D20" s="45">
        <v>850.58</v>
      </c>
      <c r="E20" s="20">
        <v>12880262.050000001</v>
      </c>
      <c r="F20" s="21">
        <v>8.7369868449790236E-2</v>
      </c>
      <c r="G20" s="22"/>
    </row>
    <row r="21" spans="1:7">
      <c r="A21" s="31"/>
      <c r="B21" s="62"/>
      <c r="C21" s="25"/>
      <c r="D21" s="59"/>
      <c r="E21" s="115"/>
      <c r="F21" s="117"/>
      <c r="G21" s="27"/>
    </row>
    <row r="22" spans="1:7" ht="13.5" thickBot="1">
      <c r="A22" s="32" t="s">
        <v>11</v>
      </c>
      <c r="B22" s="30">
        <v>105496329.55999999</v>
      </c>
      <c r="C22" s="30">
        <v>39075145.120000005</v>
      </c>
      <c r="D22" s="33">
        <v>2850769.1500000004</v>
      </c>
      <c r="E22" s="116">
        <v>147422243.83000001</v>
      </c>
      <c r="F22" s="118">
        <v>0.99999999999999989</v>
      </c>
      <c r="G22" s="27"/>
    </row>
    <row r="23" spans="1:7" ht="24">
      <c r="A23" s="63" t="s">
        <v>25</v>
      </c>
      <c r="B23" s="36">
        <v>105496329.55999999</v>
      </c>
      <c r="C23" s="36">
        <v>39075145.119999997</v>
      </c>
      <c r="D23" s="36">
        <v>2850769.15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7" priority="1" operator="notEqual">
      <formula>B22</formula>
    </cfRule>
    <cfRule type="cellIs" dxfId="46" priority="2" operator="equal">
      <formula>B22</formula>
    </cfRule>
  </conditionalFormatting>
  <printOptions horizontalCentered="1"/>
  <pageMargins left="0.7" right="0.7" top="0.75" bottom="0.75" header="0.5" footer="0.5"/>
  <pageSetup scale="93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36"/>
  <sheetViews>
    <sheetView workbookViewId="0"/>
  </sheetViews>
  <sheetFormatPr defaultColWidth="12.42578125" defaultRowHeight="12.75"/>
  <cols>
    <col min="1" max="1" width="30" style="1" customWidth="1"/>
    <col min="2" max="5" width="16" style="1" customWidth="1"/>
    <col min="6" max="6" width="8.42578125" style="1" bestFit="1" customWidth="1"/>
    <col min="7" max="7" width="22.85546875" style="1" customWidth="1"/>
    <col min="8" max="16384" width="12.42578125" style="1"/>
  </cols>
  <sheetData>
    <row r="1" spans="1:9">
      <c r="A1" s="323" t="s">
        <v>1359</v>
      </c>
      <c r="B1" s="120"/>
      <c r="C1" s="120"/>
      <c r="D1" s="120"/>
      <c r="E1" s="120"/>
      <c r="F1" s="121"/>
    </row>
    <row r="2" spans="1:9">
      <c r="A2" s="323" t="s">
        <v>0</v>
      </c>
      <c r="B2" s="120"/>
      <c r="C2" s="120"/>
      <c r="D2" s="120"/>
      <c r="E2" s="120"/>
      <c r="F2" s="121"/>
    </row>
    <row r="3" spans="1:9">
      <c r="A3" s="323" t="s">
        <v>1</v>
      </c>
      <c r="B3" s="120"/>
      <c r="C3" s="120"/>
      <c r="D3" s="120"/>
      <c r="E3" s="120"/>
      <c r="F3" s="121"/>
    </row>
    <row r="4" spans="1:9">
      <c r="A4" s="323" t="s">
        <v>1380</v>
      </c>
      <c r="B4" s="120"/>
      <c r="C4" s="120"/>
      <c r="D4" s="120"/>
      <c r="E4" s="120"/>
      <c r="F4" s="121"/>
    </row>
    <row r="5" spans="1:9">
      <c r="A5" s="2"/>
      <c r="B5" s="322"/>
      <c r="C5" s="322"/>
      <c r="D5" s="322"/>
      <c r="F5" s="3" t="s">
        <v>2</v>
      </c>
    </row>
    <row r="6" spans="1:9" ht="13.5" thickBot="1">
      <c r="A6" s="2"/>
      <c r="B6" s="2"/>
      <c r="C6" s="2"/>
      <c r="F6" s="1" t="s">
        <v>1381</v>
      </c>
    </row>
    <row r="7" spans="1:9">
      <c r="A7" s="64"/>
      <c r="B7" s="65" t="s">
        <v>3</v>
      </c>
      <c r="C7" s="65" t="s">
        <v>4</v>
      </c>
      <c r="D7" s="66" t="s">
        <v>5</v>
      </c>
      <c r="E7" s="67"/>
      <c r="F7" s="68" t="s">
        <v>6</v>
      </c>
    </row>
    <row r="8" spans="1:9" ht="13.5" thickBot="1">
      <c r="A8" s="9" t="s">
        <v>7</v>
      </c>
      <c r="B8" s="10" t="s">
        <v>8</v>
      </c>
      <c r="C8" s="10" t="s">
        <v>9</v>
      </c>
      <c r="D8" s="11" t="s">
        <v>10</v>
      </c>
      <c r="E8" s="10" t="s">
        <v>11</v>
      </c>
      <c r="F8" s="12" t="s">
        <v>12</v>
      </c>
    </row>
    <row r="9" spans="1:9">
      <c r="A9" s="69"/>
      <c r="B9" s="62"/>
      <c r="C9" s="60"/>
      <c r="D9" s="59"/>
      <c r="E9" s="60"/>
      <c r="F9" s="61"/>
      <c r="G9" s="18" t="s">
        <v>13</v>
      </c>
    </row>
    <row r="10" spans="1:9">
      <c r="A10" s="19" t="s">
        <v>14</v>
      </c>
      <c r="B10" s="44">
        <v>3888557.29</v>
      </c>
      <c r="C10" s="44">
        <v>343667.23</v>
      </c>
      <c r="D10" s="45">
        <v>2397.71</v>
      </c>
      <c r="E10" s="20">
        <f>SUM(B10:D10)</f>
        <v>4234622.2299999995</v>
      </c>
      <c r="F10" s="21">
        <f>E10/$E$22</f>
        <v>0.37436245006445656</v>
      </c>
      <c r="G10" s="22"/>
    </row>
    <row r="11" spans="1:9">
      <c r="A11" s="19" t="s">
        <v>15</v>
      </c>
      <c r="B11" s="44">
        <v>0</v>
      </c>
      <c r="C11" s="44">
        <v>0</v>
      </c>
      <c r="D11" s="45">
        <v>0</v>
      </c>
      <c r="E11" s="20">
        <f t="shared" ref="E11:E22" si="0">SUM(B11:D11)</f>
        <v>0</v>
      </c>
      <c r="F11" s="21"/>
      <c r="G11" s="22"/>
    </row>
    <row r="12" spans="1:9">
      <c r="A12" s="19" t="s">
        <v>16</v>
      </c>
      <c r="B12" s="44">
        <v>0</v>
      </c>
      <c r="C12" s="44">
        <v>0</v>
      </c>
      <c r="D12" s="45">
        <v>0</v>
      </c>
      <c r="E12" s="20">
        <f t="shared" si="0"/>
        <v>0</v>
      </c>
      <c r="F12" s="21"/>
      <c r="G12" s="22"/>
    </row>
    <row r="13" spans="1:9">
      <c r="A13" s="19" t="s">
        <v>17</v>
      </c>
      <c r="B13" s="23"/>
      <c r="C13" s="23"/>
      <c r="D13" s="24"/>
      <c r="E13" s="20">
        <f t="shared" si="0"/>
        <v>0</v>
      </c>
      <c r="F13" s="21"/>
      <c r="G13" s="27"/>
    </row>
    <row r="14" spans="1:9">
      <c r="A14" s="28" t="s">
        <v>18</v>
      </c>
      <c r="B14" s="44">
        <v>1297112.8700000001</v>
      </c>
      <c r="C14" s="44">
        <v>130913.19</v>
      </c>
      <c r="D14" s="45">
        <v>0</v>
      </c>
      <c r="E14" s="20">
        <f t="shared" si="0"/>
        <v>1428026.06</v>
      </c>
      <c r="F14" s="21">
        <f t="shared" ref="F14:F18" si="1">E14/$E$22</f>
        <v>0.12624487039012514</v>
      </c>
      <c r="G14" s="22"/>
      <c r="H14" s="29"/>
      <c r="I14" s="29"/>
    </row>
    <row r="15" spans="1:9">
      <c r="A15" s="28" t="s">
        <v>19</v>
      </c>
      <c r="B15" s="44">
        <v>2948.42</v>
      </c>
      <c r="C15" s="44">
        <v>122661.46</v>
      </c>
      <c r="D15" s="45">
        <v>0</v>
      </c>
      <c r="E15" s="20">
        <f t="shared" si="0"/>
        <v>125609.88</v>
      </c>
      <c r="F15" s="21">
        <f t="shared" si="1"/>
        <v>1.1104561369362666E-2</v>
      </c>
      <c r="G15" s="22"/>
      <c r="H15" s="29"/>
      <c r="I15" s="29"/>
    </row>
    <row r="16" spans="1:9">
      <c r="A16" s="19" t="s">
        <v>20</v>
      </c>
      <c r="B16" s="44">
        <v>875362.89999999991</v>
      </c>
      <c r="C16" s="44">
        <v>37367.35</v>
      </c>
      <c r="D16" s="45">
        <v>0</v>
      </c>
      <c r="E16" s="20">
        <f t="shared" si="0"/>
        <v>912730.24999999988</v>
      </c>
      <c r="F16" s="21">
        <f t="shared" si="1"/>
        <v>8.0690062555578645E-2</v>
      </c>
      <c r="G16" s="22"/>
    </row>
    <row r="17" spans="1:7">
      <c r="A17" s="19" t="s">
        <v>21</v>
      </c>
      <c r="B17" s="44">
        <v>1969466.3800000001</v>
      </c>
      <c r="C17" s="44">
        <v>947770.05999999994</v>
      </c>
      <c r="D17" s="45">
        <v>2066.7600000000002</v>
      </c>
      <c r="E17" s="20">
        <f t="shared" si="0"/>
        <v>2919303.1999999997</v>
      </c>
      <c r="F17" s="21">
        <f t="shared" si="1"/>
        <v>0.25808146254241154</v>
      </c>
      <c r="G17" s="22"/>
    </row>
    <row r="18" spans="1:7">
      <c r="A18" s="19" t="s">
        <v>22</v>
      </c>
      <c r="B18" s="44">
        <v>421417.1</v>
      </c>
      <c r="C18" s="44">
        <v>1269848.3799999999</v>
      </c>
      <c r="D18" s="45">
        <v>0</v>
      </c>
      <c r="E18" s="20">
        <f t="shared" si="0"/>
        <v>1691265.48</v>
      </c>
      <c r="F18" s="21">
        <f t="shared" si="1"/>
        <v>0.14951659307806525</v>
      </c>
      <c r="G18" s="22"/>
    </row>
    <row r="19" spans="1:7">
      <c r="A19" s="19" t="s">
        <v>23</v>
      </c>
      <c r="B19" s="44">
        <v>0</v>
      </c>
      <c r="C19" s="44">
        <v>0</v>
      </c>
      <c r="D19" s="45">
        <v>0</v>
      </c>
      <c r="E19" s="20">
        <f t="shared" si="0"/>
        <v>0</v>
      </c>
      <c r="F19" s="21"/>
      <c r="G19" s="22"/>
    </row>
    <row r="20" spans="1:7" ht="13.5" thickBot="1">
      <c r="A20" s="19" t="s">
        <v>24</v>
      </c>
      <c r="B20" s="44">
        <v>0</v>
      </c>
      <c r="C20" s="46">
        <v>0</v>
      </c>
      <c r="D20" s="45">
        <v>0</v>
      </c>
      <c r="E20" s="20">
        <f t="shared" si="0"/>
        <v>0</v>
      </c>
      <c r="F20" s="21"/>
      <c r="G20" s="22"/>
    </row>
    <row r="21" spans="1:7">
      <c r="A21" s="31"/>
      <c r="B21" s="62"/>
      <c r="C21" s="25"/>
      <c r="D21" s="59"/>
      <c r="E21" s="111">
        <f>SUM(B21:D21)</f>
        <v>0</v>
      </c>
      <c r="F21" s="61"/>
      <c r="G21" s="27"/>
    </row>
    <row r="22" spans="1:7" ht="13.5" thickBot="1">
      <c r="A22" s="32" t="s">
        <v>11</v>
      </c>
      <c r="B22" s="30">
        <v>8454864.9600000009</v>
      </c>
      <c r="C22" s="30">
        <v>2852227.67</v>
      </c>
      <c r="D22" s="33">
        <v>4464.47</v>
      </c>
      <c r="E22" s="30">
        <f t="shared" si="0"/>
        <v>11311557.100000001</v>
      </c>
      <c r="F22" s="34">
        <f>SUM(F10:F21)</f>
        <v>0.99999999999999978</v>
      </c>
      <c r="G22" s="27"/>
    </row>
    <row r="23" spans="1:7" ht="24">
      <c r="A23" s="63" t="s">
        <v>25</v>
      </c>
      <c r="B23" s="36">
        <v>8454864.9600000009</v>
      </c>
      <c r="C23" s="36">
        <v>2852227.6699999995</v>
      </c>
      <c r="D23" s="36">
        <v>4464.47</v>
      </c>
      <c r="E23" s="37"/>
      <c r="F23" s="38"/>
    </row>
    <row r="24" spans="1:7" ht="12.75" customHeight="1">
      <c r="A24" s="39"/>
      <c r="B24" s="2"/>
      <c r="C24" s="2"/>
      <c r="D24" s="2"/>
      <c r="E24" s="2"/>
      <c r="F24" s="40"/>
    </row>
    <row r="25" spans="1:7">
      <c r="A25" s="41" t="s">
        <v>26</v>
      </c>
      <c r="B25" s="22"/>
      <c r="C25" s="22"/>
      <c r="D25" s="22"/>
      <c r="E25" s="22"/>
    </row>
    <row r="26" spans="1:7">
      <c r="B26" s="22"/>
      <c r="C26" s="22"/>
      <c r="D26" s="22"/>
      <c r="E26" s="22"/>
    </row>
    <row r="27" spans="1:7">
      <c r="B27" s="22"/>
      <c r="C27" s="22"/>
      <c r="D27" s="22"/>
      <c r="E27" s="22"/>
    </row>
    <row r="28" spans="1:7">
      <c r="B28" s="22"/>
      <c r="C28" s="22"/>
      <c r="D28" s="22"/>
      <c r="E28" s="22"/>
    </row>
    <row r="29" spans="1:7">
      <c r="B29" s="22"/>
      <c r="C29" s="22"/>
      <c r="D29" s="22"/>
      <c r="E29" s="22"/>
    </row>
    <row r="30" spans="1:7">
      <c r="B30" s="22"/>
      <c r="C30" s="22"/>
      <c r="D30" s="22"/>
      <c r="E30" s="22"/>
    </row>
    <row r="31" spans="1:7">
      <c r="B31" s="22"/>
      <c r="C31" s="22"/>
      <c r="D31" s="22"/>
      <c r="E31" s="22"/>
    </row>
    <row r="32" spans="1:7">
      <c r="B32" s="22"/>
      <c r="C32" s="22"/>
      <c r="D32" s="22"/>
      <c r="E32" s="22"/>
    </row>
    <row r="33" spans="2:5">
      <c r="B33" s="22"/>
      <c r="C33" s="22"/>
      <c r="D33" s="22"/>
      <c r="E33" s="22"/>
    </row>
    <row r="34" spans="2:5">
      <c r="B34" s="22"/>
      <c r="C34" s="22"/>
      <c r="D34" s="22"/>
      <c r="E34" s="22"/>
    </row>
    <row r="35" spans="2:5">
      <c r="B35" s="22"/>
      <c r="C35" s="22"/>
      <c r="D35" s="22"/>
      <c r="E35" s="22"/>
    </row>
    <row r="36" spans="2:5">
      <c r="B36" s="22"/>
      <c r="C36" s="22"/>
      <c r="D36" s="22"/>
      <c r="E36" s="22"/>
    </row>
  </sheetData>
  <sheetProtection formatColumns="0"/>
  <conditionalFormatting sqref="B23:D23">
    <cfRule type="cellIs" dxfId="45" priority="1" operator="notEqual">
      <formula>B22</formula>
    </cfRule>
    <cfRule type="cellIs" dxfId="44" priority="2" operator="equal">
      <formula>B22</formula>
    </cfRule>
  </conditionalFormatting>
  <printOptions horizontalCentered="1"/>
  <pageMargins left="0.7" right="0.7" top="0.75" bottom="0.75" header="0.5" footer="0.5"/>
  <pageSetup scale="93" firstPageNumber="9" orientation="landscape" r:id="rId1"/>
  <headerFooter>
    <oddHeader>&amp;L&amp;"Arial,Regular"&amp;8&amp;F&amp;R&amp;"Arial,Regular"&amp;8&amp;A</oddHeader>
    <oddFooter>&amp;L&amp;"Arial,Regular"&amp;8&amp;D&amp;R&amp;"Arial,Regular"&amp;8&amp;P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</vt:i4>
      </vt:variant>
    </vt:vector>
  </HeadingPairs>
  <TitlesOfParts>
    <vt:vector size="32" baseType="lpstr">
      <vt:lpstr>FCS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FCS AGL</vt:lpstr>
      <vt:lpstr>FCS!Print_Area</vt:lpstr>
      <vt:lpstr>TALLAHASSEE!Print_Area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Hart, Yolanda</cp:lastModifiedBy>
  <cp:lastPrinted>2017-10-18T14:18:08Z</cp:lastPrinted>
  <dcterms:created xsi:type="dcterms:W3CDTF">2014-10-13T13:19:02Z</dcterms:created>
  <dcterms:modified xsi:type="dcterms:W3CDTF">2020-01-08T21:47:27Z</dcterms:modified>
</cp:coreProperties>
</file>