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480" yWindow="135" windowWidth="27795" windowHeight="12015" tabRatio="939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14" i="29" l="1"/>
  <c r="F13" i="29"/>
  <c r="F16" i="29" l="1"/>
  <c r="F17" i="29" s="1"/>
  <c r="F14" i="28"/>
  <c r="F13" i="28"/>
  <c r="F16" i="28" l="1"/>
  <c r="F17" i="28" s="1"/>
  <c r="F14" i="27" l="1"/>
  <c r="F13" i="27"/>
  <c r="F16" i="27" s="1"/>
  <c r="F17" i="27" s="1"/>
  <c r="F14" i="26" l="1"/>
  <c r="F13" i="26"/>
  <c r="F16" i="26" s="1"/>
  <c r="F17" i="26" s="1"/>
  <c r="F14" i="25" l="1"/>
  <c r="F13" i="25"/>
  <c r="F16" i="25" s="1"/>
  <c r="F17" i="25" s="1"/>
  <c r="F14" i="24" l="1"/>
  <c r="F13" i="24"/>
  <c r="F16" i="24" s="1"/>
  <c r="F17" i="24" s="1"/>
  <c r="F14" i="23" l="1"/>
  <c r="F13" i="23"/>
  <c r="F16" i="23" l="1"/>
  <c r="F17" i="23" s="1"/>
  <c r="F14" i="22"/>
  <c r="F13" i="22"/>
  <c r="F16" i="22" s="1"/>
  <c r="F17" i="22" s="1"/>
  <c r="F14" i="21" l="1"/>
  <c r="F13" i="21"/>
  <c r="F16" i="21" s="1"/>
  <c r="F17" i="21" s="1"/>
  <c r="F14" i="20" l="1"/>
  <c r="F13" i="20"/>
  <c r="F16" i="20" l="1"/>
  <c r="F17" i="20" s="1"/>
  <c r="F14" i="19"/>
  <c r="F13" i="19"/>
  <c r="F16" i="19" l="1"/>
  <c r="F17" i="19" s="1"/>
  <c r="F14" i="18" l="1"/>
  <c r="F13" i="18"/>
  <c r="F16" i="18" l="1"/>
  <c r="F17" i="18" s="1"/>
  <c r="F14" i="17"/>
  <c r="F13" i="17"/>
  <c r="F16" i="17" s="1"/>
  <c r="F17" i="17" s="1"/>
  <c r="F14" i="16" l="1"/>
  <c r="F13" i="16"/>
  <c r="F16" i="16" s="1"/>
  <c r="F17" i="16" s="1"/>
  <c r="F14" i="15" l="1"/>
  <c r="F13" i="15"/>
  <c r="F16" i="15" l="1"/>
  <c r="F17" i="15"/>
  <c r="F14" i="14" l="1"/>
  <c r="F13" i="14"/>
  <c r="F16" i="14" s="1"/>
  <c r="F17" i="14" s="1"/>
  <c r="F14" i="13" l="1"/>
  <c r="F13" i="13"/>
  <c r="F16" i="13" s="1"/>
  <c r="F17" i="13" s="1"/>
  <c r="F14" i="12" l="1"/>
  <c r="F13" i="12"/>
  <c r="F16" i="12" l="1"/>
  <c r="F17" i="12"/>
  <c r="F14" i="11" l="1"/>
  <c r="F13" i="11"/>
  <c r="F16" i="11" s="1"/>
  <c r="F17" i="11" l="1"/>
  <c r="F14" i="10" l="1"/>
  <c r="F13" i="10"/>
  <c r="F16" i="10" s="1"/>
  <c r="F17" i="10" l="1"/>
  <c r="F14" i="9" l="1"/>
  <c r="F13" i="9"/>
  <c r="F16" i="9" s="1"/>
  <c r="F17" i="9" s="1"/>
  <c r="F14" i="8" l="1"/>
  <c r="F13" i="8"/>
  <c r="F16" i="8" s="1"/>
  <c r="F17" i="8" l="1"/>
  <c r="F14" i="7" l="1"/>
  <c r="F13" i="7"/>
  <c r="F16" i="7" l="1"/>
  <c r="F17" i="7" s="1"/>
  <c r="F14" i="6" l="1"/>
  <c r="F13" i="6"/>
  <c r="F16" i="6" s="1"/>
  <c r="F17" i="6" s="1"/>
  <c r="F14" i="5" l="1"/>
  <c r="F13" i="5"/>
  <c r="F16" i="5" s="1"/>
  <c r="F17" i="5" s="1"/>
  <c r="F14" i="4" l="1"/>
  <c r="F13" i="4"/>
  <c r="F16" i="4" l="1"/>
  <c r="F17" i="4" s="1"/>
  <c r="F14" i="3" l="1"/>
  <c r="F13" i="3"/>
  <c r="F16" i="3" l="1"/>
  <c r="F17" i="3"/>
  <c r="F14" i="1" l="1"/>
  <c r="F13" i="1"/>
  <c r="F16" i="1" s="1"/>
  <c r="F17" i="1" s="1"/>
  <c r="B16" i="2" l="1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<sst xmlns="http://schemas.openxmlformats.org/spreadsheetml/2006/main" count="1012" uniqueCount="88">
  <si>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</si>
  <si>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</si>
  <si>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</si>
  <si>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</si>
  <si>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</si>
  <si>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</si>
  <si>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Computes Activities &amp; Services Columns for Percent Chart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</si>
  <si>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</si>
  <si>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</si>
  <si>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</si>
  <si>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</si>
  <si>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</si>
  <si>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</si>
  <si>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</si>
  <si>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</si>
  <si>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</si>
  <si>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</si>
  <si>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</si>
  <si>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</si>
  <si>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</si>
  <si>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</si>
  <si>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</si>
  <si>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</si>
  <si>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</si>
  <si>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</si>
  <si>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</si>
  <si>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</si>
  <si>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</si>
  <si>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</si>
  <si>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</si>
  <si>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</si>
  <si>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</si>
  <si>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</si>
  <si>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2016-17</t>
  </si>
  <si>
    <t>For the 2016-17 Fiscal Year</t>
  </si>
  <si>
    <t>For the 2016-2017 Fiscal Year</t>
  </si>
  <si>
    <t>Ticket sales for athletics banquet</t>
  </si>
  <si>
    <t>Interest/Dividend Income</t>
  </si>
  <si>
    <t>Investment/Cash Management and Information Services</t>
  </si>
  <si>
    <t>Interest Income</t>
  </si>
  <si>
    <t>Child Care Centers, Campus Cards, and Sustainability Council</t>
  </si>
  <si>
    <t>Understated expenditures were recorded in FY16. Expense listed in FY17 "Other" row in order to adjust ending fund balance to correct amount of $517,849.96.</t>
  </si>
  <si>
    <t>Academic</t>
  </si>
  <si>
    <t xml:space="preserve">Prior Year corrections:- PO 2016 4606 adjusted in the amount of $150 in FY2017. </t>
  </si>
  <si>
    <t>Fines collected for lost id cards and interest earned</t>
  </si>
  <si>
    <t>Additional revenue from replacement ID cards and miscellaneous revenue</t>
  </si>
  <si>
    <t>$17,166.65-Other Sales &amp; Service (Locker Fees &amp; Replacement Student ID Cards; $148.29 Interdepartmental Sales</t>
  </si>
  <si>
    <t>Child care payments for SF students children-$5,289.19</t>
  </si>
  <si>
    <t>Revenue received from Seminole State College Foundation.</t>
  </si>
  <si>
    <t>Academic Success Center, Graduation Honor Chords, Help Desk, Humanities, Student Conclave-Physical Therapist Assistant Program, Center for Global Engagement, Read to Succeed - QEP, Pharmacy Technician Club, STAR Center</t>
  </si>
  <si>
    <t>Adjustment to tie ending fund balance to trial balance.  Beginning balance s/b $40,819.52.</t>
  </si>
  <si>
    <t>Contracted 12 passenger van lease, FCSAA Institutional Membership, Admin. - Activities (Edfinancial Call Center services) and various contracted services.</t>
  </si>
  <si>
    <t>Total s/b $5,968,856.45</t>
  </si>
  <si>
    <t xml:space="preserve">Diploma Replacement Fees </t>
  </si>
  <si>
    <t>Commencement</t>
  </si>
  <si>
    <t>Ending Fund Balance  =  $1,336,727.09</t>
  </si>
  <si>
    <t>Per FGITBSR FUND TYPE 24 8/11/17 JL</t>
  </si>
  <si>
    <t>2017.v04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</si>
  <si>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</si>
  <si>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</si>
  <si>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</si>
  <si>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</si>
  <si>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</si>
  <si>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</si>
  <si>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</si>
  <si>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</si>
  <si>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</si>
  <si>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</si>
  <si>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</si>
  <si>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</si>
  <si>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</si>
  <si>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</si>
  <si>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</si>
  <si>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</si>
  <si>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</si>
  <si>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</si>
  <si>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</si>
  <si>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</si>
  <si>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</si>
  <si>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</si>
  <si>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</si>
  <si>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</si>
  <si>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</si>
  <si>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</si>
  <si>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</si>
  <si>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</si>
  <si>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Daytona, Florida SW, Hillsborough, Florida Gateway, Pasco-Hernando, Polk, Santa Fe, Seminole, Tallahassee &amp; Valencia.</t>
  </si>
  <si>
    <t xml:space="preserve">Florida SW, Hillsborough, Indian River, State College of FL, Santa Fe, Seminole, Tallahassee &amp; Valencia.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</si>
</sst>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 d\,\ yyyy;@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12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81">
    <xf numFmtId="0" fontId="0" fillId="0" borderId="0" xfId="0"/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7" fillId="17" borderId="21" xfId="3" applyFont="1" applyFill="1" applyBorder="1" applyAlignment="1" applyProtection="1">
      <alignment horizontal="center"/>
    </xf>
    <xf numFmtId="0" fontId="7" fillId="17" borderId="0" xfId="3" applyFont="1" applyFill="1" applyBorder="1" applyProtection="1"/>
    <xf numFmtId="0" fontId="7" fillId="17" borderId="19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0" fontId="7" fillId="17" borderId="26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3" fillId="0" borderId="0" xfId="3" applyFont="1" applyProtection="1"/>
    <xf numFmtId="0" fontId="59" fillId="0" borderId="0" xfId="3" applyNumberFormat="1" applyFont="1" applyAlignment="1">
      <alignment horizontal="right"/>
    </xf>
    <xf numFmtId="0" fontId="4" fillId="0" borderId="0" xfId="3" applyNumberFormat="1" applyFont="1" applyAlignment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60" fillId="0" borderId="17" xfId="2" applyFont="1" applyFill="1" applyBorder="1" applyProtection="1"/>
    <xf numFmtId="0" fontId="4" fillId="0" borderId="20" xfId="3" applyFont="1" applyBorder="1" applyProtection="1"/>
    <xf numFmtId="44" fontId="60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60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60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60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44" fontId="60" fillId="15" borderId="16" xfId="73" applyFont="1" applyFill="1" applyBorder="1" applyProtection="1">
      <protection locked="0"/>
    </xf>
    <xf numFmtId="44" fontId="60" fillId="15" borderId="7" xfId="73" applyFont="1" applyFill="1" applyBorder="1" applyProtection="1">
      <protection locked="0"/>
    </xf>
    <xf numFmtId="166" fontId="59" fillId="0" borderId="0" xfId="3" applyNumberFormat="1" applyFont="1" applyAlignment="1">
      <alignment horizontal="right"/>
    </xf>
    <xf numFmtId="166" fontId="4" fillId="0" borderId="0" xfId="3" applyNumberFormat="1" applyFont="1" applyAlignment="1"/>
    <xf numFmtId="166" fontId="8" fillId="0" borderId="20" xfId="3" applyNumberFormat="1" applyFont="1" applyBorder="1" applyAlignment="1" applyProtection="1">
      <alignment horizontal="left" indent="2"/>
    </xf>
    <xf numFmtId="166" fontId="3" fillId="0" borderId="0" xfId="3" applyNumberFormat="1" applyFont="1" applyAlignment="1">
      <alignment horizontal="right"/>
    </xf>
    <xf numFmtId="0" fontId="6" fillId="17" borderId="18" xfId="3" applyFont="1" applyFill="1" applyBorder="1" applyAlignment="1" applyProtection="1">
      <alignment horizontal="center" wrapText="1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center"/>
    </xf>
    <xf numFmtId="166" fontId="3" fillId="0" borderId="0" xfId="3" applyNumberFormat="1" applyFont="1" applyAlignment="1">
      <alignment horizontal="center"/>
    </xf>
    <xf numFmtId="0" fontId="58" fillId="0" borderId="0" xfId="0" applyFont="1" applyFill="1"/>
    <xf numFmtId="0" fontId="6" fillId="17" borderId="18" xfId="3" applyFont="1" applyFill="1" applyBorder="1" applyAlignment="1" applyProtection="1">
      <alignment horizontal="left"/>
    </xf>
    <xf numFmtId="0" fontId="41" fillId="0" borderId="0" xfId="3" applyNumberFormat="1" applyFont="1" applyAlignment="1">
      <alignment horizontal="left"/>
    </xf>
    <xf numFmtId="0" fontId="36" fillId="0" borderId="0" xfId="3" applyNumberFormat="1" applyFont="1" applyAlignment="1">
      <alignment horizontal="left"/>
    </xf>
    <xf numFmtId="0" fontId="3" fillId="0" borderId="0" xfId="3" applyNumberFormat="1" applyFont="1" applyAlignment="1">
      <alignment horizontal="left"/>
    </xf>
    <xf numFmtId="0" fontId="3" fillId="0" borderId="0" xfId="3" applyNumberFormat="1" applyFont="1" applyAlignment="1"/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wrapText="1"/>
    </xf>
    <xf numFmtId="0" fontId="6" fillId="17" borderId="19" xfId="3" applyFont="1" applyFill="1" applyBorder="1" applyAlignment="1" applyProtection="1">
      <alignment wrapText="1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17" borderId="18" xfId="3" applyFont="1" applyFill="1" applyBorder="1" applyAlignment="1" applyProtection="1"/>
    <xf numFmtId="0" fontId="4" fillId="0" borderId="0" xfId="3" applyFont="1" applyAlignment="1" applyProtection="1">
      <alignment horizontal="left"/>
    </xf>
    <xf numFmtId="0" fontId="3" fillId="0" borderId="0" xfId="3" applyFont="1" applyAlignment="1" applyProtection="1">
      <alignment horizontal="left"/>
    </xf>
    <xf numFmtId="0" fontId="59" fillId="0" borderId="0" xfId="3" applyNumberFormat="1" applyFont="1" applyAlignment="1">
      <alignment horizontal="left"/>
    </xf>
    <xf numFmtId="0" fontId="4" fillId="0" borderId="0" xfId="3" applyNumberFormat="1" applyFont="1" applyAlignment="1">
      <alignment horizontal="left"/>
    </xf>
    <xf numFmtId="0" fontId="3" fillId="0" borderId="2" xfId="3" applyFont="1" applyBorder="1" applyAlignment="1" applyProtection="1">
      <alignment horizontal="left"/>
    </xf>
    <xf numFmtId="0" fontId="4" fillId="0" borderId="3" xfId="3" applyFont="1" applyBorder="1" applyAlignment="1" applyProtection="1">
      <alignment horizontal="left"/>
    </xf>
    <xf numFmtId="0" fontId="4" fillId="0" borderId="4" xfId="3" applyFont="1" applyBorder="1" applyAlignment="1" applyProtection="1">
      <alignment horizontal="left"/>
    </xf>
    <xf numFmtId="0" fontId="4" fillId="0" borderId="5" xfId="3" applyFont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left"/>
    </xf>
    <xf numFmtId="0" fontId="3" fillId="0" borderId="6" xfId="3" applyFont="1" applyBorder="1" applyAlignment="1" applyProtection="1">
      <alignment horizontal="left"/>
    </xf>
    <xf numFmtId="39" fontId="4" fillId="0" borderId="7" xfId="4" applyNumberFormat="1" applyFont="1" applyBorder="1" applyAlignment="1" applyProtection="1">
      <alignment horizontal="left"/>
    </xf>
    <xf numFmtId="44" fontId="4" fillId="0" borderId="8" xfId="2" applyFont="1" applyFill="1" applyBorder="1" applyAlignment="1" applyProtection="1">
      <alignment horizontal="left"/>
    </xf>
    <xf numFmtId="43" fontId="4" fillId="15" borderId="0" xfId="1" applyFont="1" applyFill="1" applyBorder="1" applyAlignment="1" applyProtection="1">
      <alignment horizontal="left"/>
      <protection locked="0"/>
    </xf>
    <xf numFmtId="0" fontId="3" fillId="0" borderId="9" xfId="3" applyFont="1" applyBorder="1" applyAlignment="1" applyProtection="1">
      <alignment horizontal="left"/>
    </xf>
    <xf numFmtId="39" fontId="4" fillId="0" borderId="10" xfId="4" applyNumberFormat="1" applyFont="1" applyBorder="1" applyAlignment="1" applyProtection="1">
      <alignment horizontal="left"/>
    </xf>
    <xf numFmtId="39" fontId="4" fillId="0" borderId="11" xfId="4" applyNumberFormat="1" applyFont="1" applyBorder="1" applyAlignment="1" applyProtection="1">
      <alignment horizontal="left"/>
    </xf>
    <xf numFmtId="0" fontId="4" fillId="16" borderId="12" xfId="3" applyFont="1" applyFill="1" applyBorder="1" applyAlignment="1" applyProtection="1">
      <alignment horizontal="left"/>
    </xf>
    <xf numFmtId="0" fontId="4" fillId="16" borderId="13" xfId="3" applyFont="1" applyFill="1" applyBorder="1" applyAlignment="1" applyProtection="1">
      <alignment horizontal="left"/>
    </xf>
    <xf numFmtId="0" fontId="4" fillId="17" borderId="13" xfId="3" applyFont="1" applyFill="1" applyBorder="1" applyAlignment="1" applyProtection="1">
      <alignment horizontal="left"/>
    </xf>
    <xf numFmtId="0" fontId="4" fillId="17" borderId="14" xfId="3" applyFont="1" applyFill="1" applyBorder="1" applyAlignment="1" applyProtection="1">
      <alignment horizontal="left"/>
    </xf>
    <xf numFmtId="0" fontId="4" fillId="0" borderId="0" xfId="3" applyFont="1" applyFill="1" applyAlignment="1" applyProtection="1">
      <alignment horizontal="left"/>
    </xf>
    <xf numFmtId="0" fontId="3" fillId="0" borderId="15" xfId="3" applyFont="1" applyBorder="1" applyAlignment="1" applyProtection="1">
      <alignment horizontal="left"/>
    </xf>
    <xf numFmtId="39" fontId="4" fillId="0" borderId="16" xfId="4" applyNumberFormat="1" applyFont="1" applyBorder="1" applyAlignment="1" applyProtection="1">
      <alignment horizontal="left"/>
    </xf>
    <xf numFmtId="44" fontId="60" fillId="0" borderId="17" xfId="2" applyFont="1" applyFill="1" applyBorder="1" applyAlignment="1" applyProtection="1">
      <alignment horizontal="left"/>
    </xf>
    <xf numFmtId="0" fontId="4" fillId="0" borderId="20" xfId="3" applyFont="1" applyBorder="1" applyAlignment="1" applyProtection="1">
      <alignment horizontal="left"/>
    </xf>
    <xf numFmtId="44" fontId="60" fillId="15" borderId="17" xfId="2" applyFont="1" applyFill="1" applyBorder="1" applyAlignment="1" applyProtection="1">
      <alignment horizontal="left"/>
      <protection locked="0"/>
    </xf>
    <xf numFmtId="0" fontId="7" fillId="17" borderId="21" xfId="3" applyFont="1" applyFill="1" applyBorder="1" applyAlignment="1" applyProtection="1">
      <alignment horizontal="left"/>
    </xf>
    <xf numFmtId="0" fontId="7" fillId="17" borderId="0" xfId="3" applyFont="1" applyFill="1" applyBorder="1" applyAlignment="1" applyProtection="1">
      <alignment horizontal="left"/>
    </xf>
    <xf numFmtId="0" fontId="7" fillId="17" borderId="19" xfId="3" applyFont="1" applyFill="1" applyBorder="1" applyAlignment="1" applyProtection="1">
      <alignment horizontal="left"/>
    </xf>
    <xf numFmtId="0" fontId="3" fillId="0" borderId="22" xfId="3" applyFont="1" applyBorder="1" applyAlignment="1" applyProtection="1">
      <alignment horizontal="left"/>
    </xf>
    <xf numFmtId="39" fontId="4" fillId="0" borderId="23" xfId="4" applyNumberFormat="1" applyFont="1" applyBorder="1" applyAlignment="1" applyProtection="1">
      <alignment horizontal="left"/>
    </xf>
    <xf numFmtId="44" fontId="60" fillId="0" borderId="24" xfId="2" applyFont="1" applyBorder="1" applyAlignment="1" applyProtection="1">
      <alignment horizontal="left"/>
    </xf>
    <xf numFmtId="44" fontId="7" fillId="17" borderId="18" xfId="2" applyFont="1" applyFill="1" applyBorder="1" applyAlignment="1" applyProtection="1">
      <alignment horizontal="left"/>
    </xf>
    <xf numFmtId="0" fontId="3" fillId="0" borderId="20" xfId="3" applyFont="1" applyBorder="1" applyAlignment="1" applyProtection="1">
      <alignment horizontal="left"/>
    </xf>
    <xf numFmtId="39" fontId="4" fillId="0" borderId="17" xfId="4" applyNumberFormat="1" applyFont="1" applyBorder="1" applyAlignment="1" applyProtection="1">
      <alignment horizontal="left"/>
    </xf>
    <xf numFmtId="43" fontId="8" fillId="15" borderId="0" xfId="1" applyFont="1" applyFill="1" applyBorder="1" applyAlignment="1" applyProtection="1">
      <alignment horizontal="left"/>
      <protection locked="0"/>
    </xf>
    <xf numFmtId="44" fontId="7" fillId="17" borderId="25" xfId="2" applyFont="1" applyFill="1" applyBorder="1" applyAlignment="1" applyProtection="1">
      <alignment horizontal="left"/>
    </xf>
    <xf numFmtId="44" fontId="60" fillId="15" borderId="16" xfId="2" applyFont="1" applyFill="1" applyBorder="1" applyAlignment="1" applyProtection="1">
      <alignment horizontal="left"/>
      <protection locked="0"/>
    </xf>
    <xf numFmtId="4" fontId="7" fillId="17" borderId="18" xfId="3" applyNumberFormat="1" applyFont="1" applyFill="1" applyBorder="1" applyAlignment="1" applyProtection="1">
      <alignment horizontal="left"/>
    </xf>
    <xf numFmtId="164" fontId="7" fillId="17" borderId="21" xfId="3" applyNumberFormat="1" applyFont="1" applyFill="1" applyBorder="1" applyAlignment="1" applyProtection="1">
      <alignment horizontal="left"/>
    </xf>
    <xf numFmtId="0" fontId="7" fillId="17" borderId="26" xfId="3" applyFont="1" applyFill="1" applyBorder="1" applyAlignment="1" applyProtection="1">
      <alignment horizontal="left"/>
    </xf>
    <xf numFmtId="0" fontId="3" fillId="0" borderId="0" xfId="3" applyFont="1" applyBorder="1" applyAlignment="1" applyProtection="1">
      <alignment horizontal="left"/>
    </xf>
    <xf numFmtId="44" fontId="60" fillId="15" borderId="7" xfId="2" applyFont="1" applyFill="1" applyBorder="1" applyAlignment="1" applyProtection="1">
      <alignment horizontal="left"/>
      <protection locked="0"/>
    </xf>
    <xf numFmtId="43" fontId="4" fillId="15" borderId="0" xfId="1" applyFont="1" applyFill="1" applyAlignment="1" applyProtection="1">
      <alignment horizontal="left"/>
      <protection locked="0"/>
    </xf>
    <xf numFmtId="44" fontId="4" fillId="0" borderId="8" xfId="2" applyFont="1" applyBorder="1" applyAlignment="1" applyProtection="1">
      <alignment horizontal="left"/>
    </xf>
    <xf numFmtId="44" fontId="4" fillId="0" borderId="27" xfId="2" applyFont="1" applyBorder="1" applyAlignment="1" applyProtection="1">
      <alignment horizontal="left"/>
    </xf>
    <xf numFmtId="0" fontId="4" fillId="0" borderId="28" xfId="3" applyFont="1" applyBorder="1" applyAlignment="1" applyProtection="1">
      <alignment horizontal="left"/>
    </xf>
    <xf numFmtId="0" fontId="4" fillId="0" borderId="29" xfId="3" applyFont="1" applyBorder="1" applyAlignment="1" applyProtection="1">
      <alignment horizontal="left"/>
    </xf>
    <xf numFmtId="0" fontId="4" fillId="0" borderId="30" xfId="3" applyFont="1" applyBorder="1" applyAlignment="1" applyProtection="1">
      <alignment horizontal="left"/>
    </xf>
    <xf numFmtId="0" fontId="4" fillId="0" borderId="0" xfId="3" applyFont="1" applyBorder="1" applyAlignment="1" applyProtection="1">
      <alignment horizontal="left"/>
    </xf>
    <xf numFmtId="166" fontId="3" fillId="0" borderId="0" xfId="3" applyNumberFormat="1" applyFont="1" applyAlignment="1"/>
    <xf numFmtId="0" fontId="6" fillId="17" borderId="18" xfId="3" applyFont="1" applyFill="1" applyBorder="1" applyAlignment="1" applyProtection="1">
      <alignment horizontal="left" wrapText="1"/>
    </xf>
    <xf numFmtId="0" fontId="6" fillId="17" borderId="0" xfId="3" applyFont="1" applyFill="1" applyBorder="1" applyAlignment="1" applyProtection="1">
      <alignment horizontal="left" wrapText="1"/>
    </xf>
    <xf numFmtId="0" fontId="6" fillId="17" borderId="19" xfId="3" applyFont="1" applyFill="1" applyBorder="1" applyAlignment="1" applyProtection="1">
      <alignment horizontal="left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left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4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bestFit="1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23.7109375" customWidth="1"/>
    <col min="9" max="9" width="2.28515625" customWidth="1"/>
  </cols>
  <sheetData>
    <row r="1" spans="1:28" ht="18">
      <c r="A1" s="108" t="s">
        <v>32</v>
      </c>
      <c r="B1" s="102"/>
      <c r="C1" s="102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5.75">
      <c r="A2" s="109" t="s">
        <v>0</v>
      </c>
      <c r="B2" s="103"/>
      <c r="C2" s="103"/>
      <c r="D2" s="104"/>
      <c r="E2" s="104"/>
      <c r="F2" s="104"/>
      <c r="G2" s="104"/>
      <c r="H2" s="104"/>
      <c r="I2" s="104"/>
      <c r="J2" s="104"/>
      <c r="K2" s="104"/>
      <c r="L2" s="10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5.75">
      <c r="A3" s="109" t="s">
        <v>1</v>
      </c>
      <c r="B3" s="103"/>
      <c r="C3" s="103"/>
      <c r="D3" s="104"/>
      <c r="E3" s="104"/>
      <c r="F3" s="104"/>
      <c r="G3" s="104"/>
      <c r="H3" s="104"/>
      <c r="I3" s="104"/>
      <c r="J3" s="104"/>
      <c r="K3" s="104"/>
      <c r="L3" s="10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5.75">
      <c r="A4" s="109" t="s">
        <v>34</v>
      </c>
      <c r="B4" s="103"/>
      <c r="C4" s="103"/>
      <c r="D4" s="104"/>
      <c r="E4" s="104"/>
      <c r="F4" s="104"/>
      <c r="G4" s="104"/>
      <c r="H4" s="104"/>
      <c r="I4" s="104"/>
      <c r="J4" s="104"/>
      <c r="K4" s="104"/>
      <c r="L4" s="10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4.5" customHeight="1">
      <c r="A5" s="103"/>
      <c r="B5" s="103"/>
      <c r="C5" s="103"/>
      <c r="D5" s="104"/>
      <c r="E5" s="104"/>
      <c r="F5" s="104"/>
      <c r="G5" s="104"/>
      <c r="H5" s="104"/>
      <c r="I5" s="104"/>
      <c r="J5" s="104"/>
      <c r="K5" s="104"/>
      <c r="L5" s="10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6.5" thickBot="1">
      <c r="A6" s="6"/>
      <c r="B6" s="7" t="s">
        <v>2</v>
      </c>
      <c r="C6" s="8" t="s">
        <v>57</v>
      </c>
      <c r="D6" s="44" t="s">
        <v>3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5.25" customHeight="1" thickTop="1">
      <c r="A7" s="9"/>
      <c r="B7" s="10"/>
      <c r="C7" s="11"/>
      <c r="D7" s="35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5.75">
      <c r="A8" s="12" t="s">
        <v>4</v>
      </c>
      <c r="B8" s="13"/>
      <c r="C8" s="14">
        <f>SUM(EASTERNFL:VALENCIA!C8)</f>
        <v>25215648.84</v>
      </c>
      <c r="D8" s="45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4.5" customHeight="1">
      <c r="A9" s="15"/>
      <c r="B9" s="16"/>
      <c r="C9" s="17"/>
      <c r="D9" s="45"/>
      <c r="E9" s="34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18" t="s">
        <v>5</v>
      </c>
      <c r="B10" s="19"/>
      <c r="C10" s="20">
        <f>SUM(EASTERNFL:VALENCIA!C10)</f>
        <v>56438664.670000009</v>
      </c>
      <c r="D10" s="45"/>
      <c r="E10" s="34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.75">
      <c r="A11" s="18" t="s">
        <v>7</v>
      </c>
      <c r="B11" s="19"/>
      <c r="C11" s="20">
        <f>SUM(EASTERNFL:VALENCIA!C11)</f>
        <v>3706525.1399999997</v>
      </c>
      <c r="D11" s="45"/>
      <c r="E11" s="34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.75">
      <c r="A12" s="21" t="s">
        <v>8</v>
      </c>
      <c r="B12" s="19"/>
      <c r="C12" s="20">
        <f>SUM(EASTERNFL:VALENCIA!C12)</f>
        <v>-469800.41000000027</v>
      </c>
      <c r="D12" s="45"/>
      <c r="E12" s="34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6.5" thickBot="1">
      <c r="A13" s="22" t="s">
        <v>9</v>
      </c>
      <c r="B13" s="23"/>
      <c r="C13" s="24">
        <f>SUM(C10:C12)</f>
        <v>59675389.400000006</v>
      </c>
      <c r="D13" s="45"/>
      <c r="E13" s="34"/>
      <c r="F13" s="58">
        <f>B15+B16</f>
        <v>67247010.750000015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6.5" thickBot="1">
      <c r="A14" s="25" t="s">
        <v>11</v>
      </c>
      <c r="B14" s="19"/>
      <c r="C14" s="26"/>
      <c r="D14" s="42"/>
      <c r="E14" s="34"/>
      <c r="F14" s="59">
        <f>SUM(B17:B24)</f>
        <v>30683309.229999997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5.75">
      <c r="A15" s="27" t="s">
        <v>13</v>
      </c>
      <c r="B15" s="28">
        <f>SUM(EASTERNFL:VALENCIA!B15)</f>
        <v>48798521.080000013</v>
      </c>
      <c r="C15" s="26"/>
      <c r="D15" s="42"/>
      <c r="E15" s="34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5.75">
      <c r="A16" s="27" t="s">
        <v>14</v>
      </c>
      <c r="B16" s="28">
        <f>SUM(EASTERNFL:VALENCIA!B16)</f>
        <v>18448489.670000002</v>
      </c>
      <c r="C16" s="26"/>
      <c r="D16" s="42"/>
      <c r="E16" s="34"/>
      <c r="F16" s="58">
        <f>F13+F14</f>
        <v>97930319.980000019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 ht="15.75">
      <c r="A17" s="27" t="s">
        <v>16</v>
      </c>
      <c r="B17" s="28">
        <f>SUM(EASTERNFL:VALENCIA!B17)</f>
        <v>15980695.790000001</v>
      </c>
      <c r="C17" s="26"/>
      <c r="D17" s="42"/>
      <c r="E17" s="34"/>
      <c r="F17" s="54">
        <f>F14/F16</f>
        <v>0.31331776753375612</v>
      </c>
      <c r="G17" s="55" t="s">
        <v>17</v>
      </c>
      <c r="H17" s="56"/>
      <c r="I17" s="57"/>
    </row>
    <row r="18" spans="1:9" ht="15.75">
      <c r="A18" s="27" t="s">
        <v>18</v>
      </c>
      <c r="B18" s="28">
        <f>SUM(EASTERNFL:VALENCIA!B18)</f>
        <v>2570353.42</v>
      </c>
      <c r="C18" s="26"/>
      <c r="D18" s="42"/>
      <c r="E18" s="34"/>
      <c r="F18" s="34"/>
      <c r="G18" s="36"/>
      <c r="H18" s="34"/>
      <c r="I18" s="34"/>
    </row>
    <row r="19" spans="1:9" ht="15.75">
      <c r="A19" s="27" t="s">
        <v>19</v>
      </c>
      <c r="B19" s="28">
        <f>SUM(EASTERNFL:VALENCIA!B19)</f>
        <v>1061238.6500000001</v>
      </c>
      <c r="C19" s="26"/>
      <c r="D19" s="42"/>
      <c r="E19" s="34"/>
      <c r="F19" s="34"/>
      <c r="G19" s="36"/>
      <c r="H19" s="34"/>
      <c r="I19" s="34"/>
    </row>
    <row r="20" spans="1:9" ht="15.75">
      <c r="A20" s="27" t="s">
        <v>20</v>
      </c>
      <c r="B20" s="28">
        <f>SUM(EASTERNFL:VALENCIA!B20)</f>
        <v>1148910.4000000001</v>
      </c>
      <c r="C20" s="26"/>
      <c r="D20" s="42"/>
      <c r="E20" s="34"/>
      <c r="F20" s="34"/>
      <c r="G20" s="34"/>
      <c r="H20" s="34"/>
      <c r="I20" s="34"/>
    </row>
    <row r="21" spans="1:9" ht="15.75">
      <c r="A21" s="27" t="s">
        <v>21</v>
      </c>
      <c r="B21" s="28">
        <f>SUM(EASTERNFL:VALENCIA!B21)</f>
        <v>372751.25</v>
      </c>
      <c r="C21" s="26"/>
      <c r="D21" s="42"/>
      <c r="E21" s="34"/>
      <c r="F21" s="34"/>
      <c r="G21" s="34"/>
      <c r="H21" s="34"/>
      <c r="I21" s="34"/>
    </row>
    <row r="22" spans="1:9" ht="15.75">
      <c r="A22" s="29" t="s">
        <v>22</v>
      </c>
      <c r="B22" s="28">
        <f>SUM(EASTERNFL:VALENCIA!B22)</f>
        <v>637092.62000000011</v>
      </c>
      <c r="C22" s="26"/>
      <c r="D22" s="42"/>
      <c r="E22" s="34"/>
      <c r="F22" s="34"/>
      <c r="G22" s="34"/>
      <c r="H22" s="34"/>
      <c r="I22" s="34"/>
    </row>
    <row r="23" spans="1:9" ht="15.75">
      <c r="A23" s="27" t="s">
        <v>23</v>
      </c>
      <c r="B23" s="28">
        <f>SUM(EASTERNFL:VALENCIA!B23)</f>
        <v>7724406.5599999996</v>
      </c>
      <c r="C23" s="26"/>
      <c r="D23" s="42"/>
      <c r="E23" s="34"/>
      <c r="F23" s="34"/>
      <c r="G23" s="34"/>
      <c r="H23" s="34"/>
      <c r="I23" s="34"/>
    </row>
    <row r="24" spans="1:9" ht="15.75">
      <c r="A24" s="21" t="s">
        <v>24</v>
      </c>
      <c r="B24" s="30">
        <f>SUM(EASTERNFL:VALENCIA!B24)</f>
        <v>1187860.54</v>
      </c>
      <c r="C24" s="26"/>
      <c r="D24" s="41"/>
      <c r="E24" s="34"/>
      <c r="F24" s="34"/>
      <c r="G24" s="34"/>
      <c r="H24" s="34"/>
      <c r="I24" s="34"/>
    </row>
    <row r="25" spans="1:9" ht="15.75">
      <c r="A25" s="25" t="s">
        <v>25</v>
      </c>
      <c r="B25" s="19"/>
      <c r="C25" s="31">
        <f>SUM(B15:B24)</f>
        <v>97930319.980000049</v>
      </c>
      <c r="D25" s="41"/>
      <c r="E25" s="34"/>
      <c r="F25" s="34"/>
      <c r="G25" s="34"/>
      <c r="H25" s="34"/>
      <c r="I25" s="34"/>
    </row>
    <row r="26" spans="1:9" ht="15.75">
      <c r="A26" s="25"/>
      <c r="B26" s="19"/>
      <c r="C26" s="26"/>
      <c r="D26" s="41"/>
      <c r="E26" s="34"/>
      <c r="F26" s="34"/>
      <c r="G26" s="34"/>
      <c r="H26" s="34"/>
      <c r="I26" s="34"/>
    </row>
    <row r="27" spans="1:9" ht="14.25" customHeight="1" thickBot="1">
      <c r="A27" s="25" t="s">
        <v>26</v>
      </c>
      <c r="B27" s="19"/>
      <c r="C27" s="32">
        <f>C8+C13-C25</f>
        <v>-13039281.740000039</v>
      </c>
      <c r="D27" s="34"/>
      <c r="E27" s="34"/>
      <c r="F27" s="34"/>
      <c r="G27" s="34"/>
      <c r="H27" s="34"/>
      <c r="I27" s="34"/>
    </row>
    <row r="28" spans="1:9" ht="16.5" thickTop="1" thickBot="1">
      <c r="A28" s="38"/>
      <c r="B28" s="39"/>
      <c r="C28" s="40"/>
      <c r="D28" s="34"/>
      <c r="E28" s="34"/>
      <c r="F28" s="34"/>
      <c r="G28" s="34"/>
      <c r="H28" s="34"/>
      <c r="I28" s="34"/>
    </row>
    <row r="29" spans="1:9" ht="15.75" thickTop="1">
      <c r="A29" s="37" t="s">
        <v>27</v>
      </c>
      <c r="B29" s="37"/>
      <c r="C29" s="34"/>
      <c r="D29" s="34"/>
      <c r="E29" s="34"/>
      <c r="F29" s="34"/>
      <c r="G29" s="34"/>
      <c r="H29" s="34"/>
      <c r="I29" s="34"/>
    </row>
    <row r="30" spans="1:9" ht="27" customHeight="1">
      <c r="A30" s="97" t="s">
        <v>86</v>
      </c>
      <c r="B30" s="98"/>
      <c r="C30" s="99"/>
      <c r="D30" s="34"/>
      <c r="E30" s="34"/>
      <c r="F30" s="34"/>
      <c r="G30" s="34"/>
      <c r="H30" s="34"/>
      <c r="I30" s="34"/>
    </row>
    <row r="31" spans="1:9">
      <c r="A31" s="37" t="s">
        <v>28</v>
      </c>
      <c r="B31" s="37"/>
      <c r="C31" s="34"/>
      <c r="D31" s="34"/>
      <c r="E31" s="34"/>
      <c r="F31" s="34"/>
      <c r="G31" s="34"/>
      <c r="H31" s="34"/>
      <c r="I31" s="34"/>
    </row>
    <row r="32" spans="1:9" ht="29.25" customHeight="1">
      <c r="A32" s="97" t="s">
        <v>87</v>
      </c>
      <c r="B32" s="100"/>
      <c r="C32" s="101"/>
      <c r="D32" s="34"/>
      <c r="E32" s="34"/>
      <c r="F32" s="34"/>
      <c r="G32" s="34"/>
      <c r="H32" s="34"/>
      <c r="I32" s="34"/>
    </row>
    <row r="34" spans="1:4">
      <c r="A34" s="34"/>
      <c r="B34" s="34"/>
      <c r="C34" s="34"/>
      <c r="D34" s="41"/>
    </row>
    <row r="35" spans="1:4" ht="15" hidden="1" customHeight="1">
      <c r="A35" s="43" t="s">
        <v>29</v>
      </c>
      <c r="B35" s="41"/>
      <c r="C35" s="41"/>
      <c r="D35" s="41"/>
    </row>
    <row r="36" spans="1:4" ht="15" hidden="1" customHeight="1">
      <c r="A36" s="34"/>
      <c r="B36" s="41"/>
      <c r="C36" s="41"/>
      <c r="D36" s="41"/>
    </row>
    <row r="37" spans="1:4" ht="15" hidden="1" customHeight="1">
      <c r="A37" s="34"/>
      <c r="B37" s="41"/>
      <c r="C37" s="41"/>
      <c r="D37" s="41"/>
    </row>
    <row r="38" spans="1:4" ht="15" hidden="1" customHeight="1">
      <c r="A38" s="34"/>
      <c r="B38" s="41"/>
      <c r="C38" s="41"/>
      <c r="D38" s="41"/>
    </row>
    <row r="39" spans="1:4" ht="15" hidden="1" customHeight="1">
      <c r="A39" s="34"/>
      <c r="B39" s="41"/>
      <c r="C39" s="41"/>
      <c r="D39" s="41"/>
    </row>
    <row r="40" spans="1:4" ht="15" hidden="1" customHeight="1">
      <c r="A40" s="34"/>
      <c r="B40" s="41"/>
      <c r="C40" s="41"/>
      <c r="D40" s="41"/>
    </row>
    <row r="41" spans="1:4" ht="15" hidden="1" customHeight="1">
      <c r="A41" s="34"/>
      <c r="B41" s="41"/>
      <c r="C41" s="41"/>
      <c r="D41" s="41"/>
    </row>
    <row r="42" spans="1:4" ht="15" hidden="1" customHeight="1">
      <c r="A42" s="34"/>
      <c r="B42" s="41"/>
      <c r="C42" s="41"/>
      <c r="D42" s="41"/>
    </row>
    <row r="43" spans="1:4" ht="15" hidden="1" customHeight="1">
      <c r="A43" s="34"/>
      <c r="B43" s="41"/>
      <c r="C43" s="41"/>
      <c r="D43" s="41"/>
    </row>
    <row r="44" spans="1:4" ht="15" hidden="1" customHeight="1">
      <c r="A44" s="34"/>
      <c r="B44" s="41"/>
      <c r="C44" s="41"/>
      <c r="D44" s="41"/>
    </row>
    <row r="45" spans="1:4" ht="15" hidden="1" customHeight="1">
      <c r="A45" s="34"/>
      <c r="B45" s="41"/>
      <c r="C45" s="41"/>
      <c r="D45" s="41"/>
    </row>
    <row r="46" spans="1:4" ht="15" hidden="1" customHeight="1">
      <c r="A46" s="34"/>
      <c r="B46" s="41"/>
      <c r="C46" s="41"/>
      <c r="D46" s="41"/>
    </row>
    <row r="47" spans="1:4" ht="15" hidden="1" customHeight="1">
      <c r="A47" s="34"/>
      <c r="B47" s="41"/>
      <c r="C47" s="41"/>
      <c r="D47" s="41"/>
    </row>
    <row r="48" spans="1:4" ht="15" hidden="1" customHeight="1">
      <c r="A48" s="34"/>
      <c r="B48" s="41"/>
      <c r="C48" s="41"/>
      <c r="D48" s="41"/>
    </row>
    <row r="49" spans="1:4" ht="15" hidden="1" customHeight="1">
      <c r="A49" s="34"/>
      <c r="B49" s="41"/>
      <c r="C49" s="41"/>
      <c r="D49" s="41"/>
    </row>
    <row r="50" spans="1:4" ht="15" hidden="1" customHeight="1">
      <c r="A50" s="34"/>
      <c r="B50" s="41"/>
      <c r="C50" s="41"/>
      <c r="D50" s="41"/>
    </row>
    <row r="51" spans="1:4" ht="15" hidden="1" customHeight="1">
      <c r="A51" s="34"/>
      <c r="B51" s="41"/>
      <c r="C51" s="41"/>
      <c r="D51" s="41"/>
    </row>
    <row r="53" spans="1:4">
      <c r="A53" s="106"/>
    </row>
    <row r="54" spans="1:4" ht="14.25" customHeight="1">
      <c r="A54" s="33"/>
      <c r="B54" s="34"/>
      <c r="C54" s="34"/>
      <c r="D54" s="34"/>
    </row>
    <row r="56" spans="1:4" ht="23.25" hidden="1" customHeight="1">
      <c r="A56" s="1" t="s">
        <v>30</v>
      </c>
      <c r="B56" s="2" t="s">
        <v>31</v>
      </c>
      <c r="C56" s="3"/>
      <c r="D56" s="34"/>
    </row>
    <row r="57" spans="1:4" ht="15" hidden="1" customHeight="1">
      <c r="A57" s="4" t="str">
        <f>'[3]Contact Information'!A45</f>
        <v>BROWARD COLLEGE</v>
      </c>
      <c r="B57" s="5"/>
      <c r="C57" s="3"/>
      <c r="D57" s="34"/>
    </row>
    <row r="58" spans="1:4" ht="15" hidden="1" customHeight="1">
      <c r="A58" s="4" t="str">
        <f>'[3]Contact Information'!A46</f>
        <v>CHIPOLA COLLEGE</v>
      </c>
      <c r="B58" s="5"/>
      <c r="C58" s="3"/>
      <c r="D58" s="34"/>
    </row>
    <row r="59" spans="1:4" ht="15" hidden="1" customHeight="1">
      <c r="A59" s="4" t="str">
        <f>'[3]Contact Information'!A47</f>
        <v>COLLEGE OF CENTRAL FLORIDA</v>
      </c>
      <c r="B59" s="5"/>
      <c r="C59" s="3"/>
      <c r="D59" s="34"/>
    </row>
    <row r="60" spans="1:4" ht="15" hidden="1" customHeight="1">
      <c r="A60" s="4" t="str">
        <f>'[3]Contact Information'!A48</f>
        <v>DAYTONA STATE COLLEGE</v>
      </c>
      <c r="B60" s="5"/>
      <c r="C60" s="3"/>
      <c r="D60" s="34"/>
    </row>
    <row r="61" spans="1:4" ht="15" hidden="1" customHeight="1">
      <c r="A61" s="4" t="str">
        <f>'[3]Contact Information'!A49</f>
        <v>EASTERN FLORIDA STATE COLLEGE</v>
      </c>
      <c r="B61" s="5"/>
      <c r="C61" s="3"/>
      <c r="D61" s="34"/>
    </row>
    <row r="62" spans="1:4" ht="15" hidden="1" customHeight="1">
      <c r="A62" s="4" t="str">
        <f>'[3]Contact Information'!A50</f>
        <v>FLORIDA SOUTHWESTERN STATE COLLEGE</v>
      </c>
      <c r="B62" s="5"/>
      <c r="C62" s="3"/>
      <c r="D62" s="34"/>
    </row>
    <row r="63" spans="1:4" ht="15" hidden="1" customHeight="1">
      <c r="A63" s="4" t="str">
        <f>'[3]Contact Information'!A51</f>
        <v>FLORIDA GATEWAY COLLEGE</v>
      </c>
      <c r="B63" s="5"/>
      <c r="C63" s="3"/>
      <c r="D63" s="34"/>
    </row>
    <row r="64" spans="1:4" ht="15" hidden="1" customHeight="1">
      <c r="A64" s="4" t="str">
        <f>'[3]Contact Information'!A52</f>
        <v>FLORIDA KEYS COMMUNITY COLLEGE</v>
      </c>
      <c r="B64" s="5"/>
      <c r="C64" s="3"/>
      <c r="D64" s="34"/>
    </row>
    <row r="65" spans="1:3" ht="15" hidden="1" customHeight="1">
      <c r="A65" s="4" t="str">
        <f>'[3]Contact Information'!A53</f>
        <v>FLORIDA STATE COLLEGE AT JACKSONVILLE</v>
      </c>
      <c r="B65" s="5"/>
      <c r="C65" s="3"/>
    </row>
    <row r="66" spans="1:3" ht="15" hidden="1" customHeight="1">
      <c r="A66" s="4" t="str">
        <f>'[3]Contact Information'!A54</f>
        <v>GULF COAST STATE COLLEGE</v>
      </c>
      <c r="B66" s="5"/>
      <c r="C66" s="3"/>
    </row>
    <row r="67" spans="1:3" ht="15" hidden="1" customHeight="1">
      <c r="A67" s="4" t="str">
        <f>'[3]Contact Information'!A55</f>
        <v>HILLSBOROUGH COMMUNITY COLLEGE</v>
      </c>
      <c r="B67" s="5"/>
      <c r="C67" s="3"/>
    </row>
    <row r="68" spans="1:3" ht="15" hidden="1" customHeight="1">
      <c r="A68" s="4" t="str">
        <f>'[3]Contact Information'!A56</f>
        <v>INDIAN RIVER STATE COLLEGE</v>
      </c>
      <c r="B68" s="5"/>
      <c r="C68" s="3"/>
    </row>
    <row r="69" spans="1:3" ht="15" hidden="1" customHeight="1">
      <c r="A69" s="4" t="str">
        <f>'[3]Contact Information'!A57</f>
        <v>LAKE-SUMTER STATE COLLEGE</v>
      </c>
      <c r="B69" s="5"/>
      <c r="C69" s="3"/>
    </row>
    <row r="70" spans="1:3" ht="15" hidden="1" customHeight="1">
      <c r="A70" s="4" t="str">
        <f>'[3]Contact Information'!A58</f>
        <v>MIAMI DADE COLLEGE</v>
      </c>
      <c r="B70" s="5"/>
      <c r="C70" s="3"/>
    </row>
    <row r="71" spans="1:3" ht="15" hidden="1" customHeight="1">
      <c r="A71" s="4" t="str">
        <f>'[3]Contact Information'!A59</f>
        <v>NORTH FLORIDA COMMUNITY COLLEGE</v>
      </c>
      <c r="B71" s="5"/>
      <c r="C71" s="3"/>
    </row>
    <row r="72" spans="1:3" ht="15" hidden="1" customHeight="1">
      <c r="A72" s="4" t="str">
        <f>'[3]Contact Information'!A60</f>
        <v>NORTHWEST FLORIDA STATE COLLEGE</v>
      </c>
      <c r="B72" s="5"/>
      <c r="C72" s="3"/>
    </row>
    <row r="73" spans="1:3" ht="15" hidden="1" customHeight="1">
      <c r="A73" s="4" t="str">
        <f>'[3]Contact Information'!A61</f>
        <v>PALM BEACH STATE COLLEGE</v>
      </c>
      <c r="B73" s="5"/>
      <c r="C73" s="3"/>
    </row>
    <row r="74" spans="1:3" ht="15" hidden="1" customHeight="1">
      <c r="A74" s="4" t="str">
        <f>'[3]Contact Information'!A62</f>
        <v>PASCO-HERNANDO STATE COLLEGE</v>
      </c>
      <c r="B74" s="5"/>
      <c r="C74" s="3"/>
    </row>
    <row r="75" spans="1:3" ht="15" hidden="1" customHeight="1">
      <c r="A75" s="4" t="str">
        <f>'[3]Contact Information'!A63</f>
        <v>PENSACOLA STATE COLLEGE</v>
      </c>
      <c r="B75" s="5"/>
      <c r="C75" s="3"/>
    </row>
    <row r="76" spans="1:3" ht="15" hidden="1" customHeight="1">
      <c r="A76" s="4" t="str">
        <f>'[3]Contact Information'!A64</f>
        <v>POLK STATE COLLEGE</v>
      </c>
      <c r="B76" s="5"/>
      <c r="C76" s="3"/>
    </row>
    <row r="77" spans="1:3" ht="15" hidden="1" customHeight="1">
      <c r="A77" s="4" t="str">
        <f>'[3]Contact Information'!A65</f>
        <v>SANTA FE COLLEGE</v>
      </c>
      <c r="B77" s="5"/>
      <c r="C77" s="3"/>
    </row>
    <row r="78" spans="1:3" ht="15" hidden="1" customHeight="1">
      <c r="A78" s="4" t="str">
        <f>'[3]Contact Information'!A66</f>
        <v>SEMINOLE STATE COLLEGE OF FLORIDA</v>
      </c>
      <c r="B78" s="5"/>
      <c r="C78" s="3"/>
    </row>
    <row r="79" spans="1:3" ht="15" hidden="1" customHeight="1">
      <c r="A79" s="4" t="str">
        <f>'[3]Contact Information'!A67</f>
        <v>SOUTH FLORIDA STATE COLLEGE</v>
      </c>
      <c r="B79" s="5"/>
      <c r="C79" s="3"/>
    </row>
    <row r="80" spans="1:3" ht="15" hidden="1" customHeight="1">
      <c r="A80" s="4" t="str">
        <f>'[3]Contact Information'!A68</f>
        <v>ST. JOHNS RIVER STATE COLLEGE</v>
      </c>
      <c r="B80" s="5"/>
      <c r="C80" s="3"/>
    </row>
    <row r="81" spans="1:3" ht="15" hidden="1" customHeight="1">
      <c r="A81" s="4" t="str">
        <f>'[3]Contact Information'!A69</f>
        <v>ST. PETERSBURG COLLEGE</v>
      </c>
      <c r="B81" s="5"/>
      <c r="C81" s="3"/>
    </row>
    <row r="82" spans="1:3" ht="15" hidden="1" customHeight="1">
      <c r="A82" s="4" t="str">
        <f>'[3]Contact Information'!A70</f>
        <v>STATE COLLEGE OF FLORIDA, MANATEE-SARASOTA</v>
      </c>
      <c r="B82" s="5"/>
      <c r="C82" s="3"/>
    </row>
    <row r="83" spans="1:3" ht="15" hidden="1" customHeight="1">
      <c r="A83" s="4" t="str">
        <f>'[3]Contact Information'!A71</f>
        <v>TALLAHASSEE COMMUNITY COLLEGE</v>
      </c>
      <c r="B83" s="5"/>
      <c r="C83" s="3"/>
    </row>
    <row r="84" spans="1:3" ht="15" hidden="1" customHeight="1">
      <c r="A84" s="4" t="str">
        <f>'[3]Contact Information'!A72</f>
        <v>VALENCIA COLLEGE</v>
      </c>
      <c r="B84" s="5"/>
      <c r="C84" s="3"/>
    </row>
    <row r="85" spans="1:3" ht="15" hidden="1" customHeight="1">
      <c r="A85" s="34"/>
      <c r="B85" s="34"/>
      <c r="C85" s="34"/>
    </row>
    <row r="86" spans="1:3">
      <c r="A86" s="34"/>
      <c r="B86" s="34"/>
      <c r="C86" s="34"/>
    </row>
    <row r="87" spans="1:3">
      <c r="A87" s="34"/>
      <c r="B87" s="34"/>
      <c r="C87" s="34"/>
    </row>
  </sheetData>
  <sheetProtection formatColumns="0"/>
  <conditionalFormatting sqref="A30">
    <cfRule type="expression" dxfId="173" priority="6">
      <formula>$C$12&lt;&gt;0</formula>
    </cfRule>
  </conditionalFormatting>
  <conditionalFormatting sqref="A29">
    <cfRule type="expression" dxfId="172" priority="5">
      <formula>$C$12&lt;&gt;0</formula>
    </cfRule>
  </conditionalFormatting>
  <conditionalFormatting sqref="A32:C32">
    <cfRule type="expression" dxfId="171" priority="4">
      <formula>$B$24&lt;&gt;0</formula>
    </cfRule>
  </conditionalFormatting>
  <conditionalFormatting sqref="A31">
    <cfRule type="expression" dxfId="170" priority="3">
      <formula>$B$24&lt;&gt;0</formula>
    </cfRule>
  </conditionalFormatting>
  <conditionalFormatting sqref="A12">
    <cfRule type="expression" dxfId="169" priority="2">
      <formula>$C$12&lt;&gt;0</formula>
    </cfRule>
  </conditionalFormatting>
  <conditionalFormatting sqref="A24">
    <cfRule type="expression" dxfId="168" priority="1">
      <formula>$B$24&lt;&gt;0</formula>
    </cfRule>
  </conditionalFormatting>
  <printOptions horizontalCentered="1"/>
  <pageMargins left="0.75" right="0.75" top="0.5" bottom="0.5" header="0.25" footer="0.25"/>
  <pageSetup scale="7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5703125" style="34" customWidth="1"/>
    <col min="10" max="16384" width="22.85546875" style="34"/>
  </cols>
  <sheetData>
    <row r="1" spans="1:28">
      <c r="A1" s="111" t="s">
        <v>78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0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620940.33000000007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12843.43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633783.76000000013</v>
      </c>
      <c r="D13" s="45"/>
      <c r="F13" s="58">
        <f>B15+B16</f>
        <v>363872.65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269911.11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40622.629999999997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323250.02</v>
      </c>
      <c r="C16" s="81"/>
      <c r="D16" s="42"/>
      <c r="F16" s="58">
        <f>F13+F14</f>
        <v>633783.76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0.42587255628007886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269911.11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633783.76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9" priority="6">
      <formula>$C$12&lt;&gt;0</formula>
    </cfRule>
  </conditionalFormatting>
  <conditionalFormatting sqref="A29">
    <cfRule type="expression" dxfId="118" priority="5">
      <formula>$C$12&lt;&gt;0</formula>
    </cfRule>
  </conditionalFormatting>
  <conditionalFormatting sqref="A32:C32">
    <cfRule type="expression" dxfId="117" priority="4">
      <formula>$B$24&lt;&gt;0</formula>
    </cfRule>
  </conditionalFormatting>
  <conditionalFormatting sqref="A31">
    <cfRule type="expression" dxfId="116" priority="3">
      <formula>$B$24&lt;&gt;0</formula>
    </cfRule>
  </conditionalFormatting>
  <conditionalFormatting sqref="A12">
    <cfRule type="expression" dxfId="115" priority="2">
      <formula>$C$12&lt;&gt;0</formula>
    </cfRule>
  </conditionalFormatting>
  <conditionalFormatting sqref="A24">
    <cfRule type="expression" dxfId="11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7109375" style="34" customWidth="1"/>
    <col min="10" max="16384" width="22.85546875" style="34"/>
  </cols>
  <sheetData>
    <row r="1" spans="1:28">
      <c r="A1" s="111" t="s">
        <v>77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98926.87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3949252.8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5178.8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3954431.5999999996</v>
      </c>
      <c r="D13" s="45"/>
      <c r="F13" s="58">
        <f>B15+B16</f>
        <v>3041102.62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742292.86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2690982.33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350120.29</v>
      </c>
      <c r="C16" s="81"/>
      <c r="D16" s="42"/>
      <c r="F16" s="58">
        <f>F13+F14</f>
        <v>3783395.48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394685.12</v>
      </c>
      <c r="C17" s="81"/>
      <c r="D17" s="42"/>
      <c r="F17" s="54">
        <f>F14/F16</f>
        <v>0.19619753312175547</v>
      </c>
      <c r="G17" s="55" t="s">
        <v>17</v>
      </c>
      <c r="H17" s="56"/>
      <c r="I17" s="57"/>
    </row>
    <row r="18" spans="1:9">
      <c r="A18" s="82" t="s">
        <v>18</v>
      </c>
      <c r="B18" s="83">
        <v>157048.53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62413</v>
      </c>
      <c r="C23" s="81"/>
      <c r="D23" s="42"/>
    </row>
    <row r="24" spans="1:9">
      <c r="A24" s="75" t="s">
        <v>24</v>
      </c>
      <c r="B24" s="85">
        <v>128146.21</v>
      </c>
      <c r="C24" s="81"/>
      <c r="D24" s="41"/>
    </row>
    <row r="25" spans="1:9" ht="12.75" customHeight="1">
      <c r="A25" s="80" t="s">
        <v>25</v>
      </c>
      <c r="B25" s="73"/>
      <c r="C25" s="86">
        <v>3783395.48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269962.98999999976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 t="s">
        <v>39</v>
      </c>
      <c r="B30" s="116"/>
      <c r="C30" s="117"/>
    </row>
    <row r="31" spans="1:9">
      <c r="A31" s="37" t="s">
        <v>28</v>
      </c>
      <c r="B31" s="37"/>
    </row>
    <row r="32" spans="1:9" ht="12.75" customHeight="1">
      <c r="A32" s="115" t="s">
        <v>40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3" priority="6">
      <formula>$C$12&lt;&gt;0</formula>
    </cfRule>
  </conditionalFormatting>
  <conditionalFormatting sqref="A29">
    <cfRule type="expression" dxfId="112" priority="5">
      <formula>$C$12&lt;&gt;0</formula>
    </cfRule>
  </conditionalFormatting>
  <conditionalFormatting sqref="A32:C32">
    <cfRule type="expression" dxfId="111" priority="4">
      <formula>$B$24&lt;&gt;0</formula>
    </cfRule>
  </conditionalFormatting>
  <conditionalFormatting sqref="A31">
    <cfRule type="expression" dxfId="110" priority="3">
      <formula>$B$24&lt;&gt;0</formula>
    </cfRule>
  </conditionalFormatting>
  <conditionalFormatting sqref="A12">
    <cfRule type="expression" dxfId="109" priority="2">
      <formula>$C$12&lt;&gt;0</formula>
    </cfRule>
  </conditionalFormatting>
  <conditionalFormatting sqref="A24">
    <cfRule type="expression" dxfId="10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5703125" style="34" customWidth="1"/>
    <col min="10" max="16384" width="22.85546875" style="34"/>
  </cols>
  <sheetData>
    <row r="1" spans="1:28">
      <c r="A1" s="110" t="s">
        <v>76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578354.43999999994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1189600.99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243312.52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1432913.51</v>
      </c>
      <c r="D13" s="45"/>
      <c r="F13" s="58">
        <f>B15+B16</f>
        <v>1259822.19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233595.80000000002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288566.75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971255.44</v>
      </c>
      <c r="C16" s="81"/>
      <c r="D16" s="42"/>
      <c r="F16" s="58">
        <f>F13+F14</f>
        <v>1493417.99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0.15641689169687853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215492.62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17413.45</v>
      </c>
      <c r="C23" s="81"/>
      <c r="D23" s="42"/>
    </row>
    <row r="24" spans="1:9">
      <c r="A24" s="75" t="s">
        <v>24</v>
      </c>
      <c r="B24" s="85">
        <v>689.73</v>
      </c>
      <c r="C24" s="81"/>
      <c r="D24" s="41"/>
    </row>
    <row r="25" spans="1:9" ht="12.75" customHeight="1">
      <c r="A25" s="80" t="s">
        <v>25</v>
      </c>
      <c r="B25" s="73"/>
      <c r="C25" s="86">
        <v>1493417.99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517849.95999999996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 ht="30" customHeight="1">
      <c r="A32" s="97" t="s">
        <v>41</v>
      </c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7" priority="6">
      <formula>$C$12&lt;&gt;0</formula>
    </cfRule>
  </conditionalFormatting>
  <conditionalFormatting sqref="A29">
    <cfRule type="expression" dxfId="106" priority="5">
      <formula>$C$12&lt;&gt;0</formula>
    </cfRule>
  </conditionalFormatting>
  <conditionalFormatting sqref="A32:C32">
    <cfRule type="expression" dxfId="105" priority="4">
      <formula>$B$24&lt;&gt;0</formula>
    </cfRule>
  </conditionalFormatting>
  <conditionalFormatting sqref="A31">
    <cfRule type="expression" dxfId="104" priority="3">
      <formula>$B$24&lt;&gt;0</formula>
    </cfRule>
  </conditionalFormatting>
  <conditionalFormatting sqref="A12">
    <cfRule type="expression" dxfId="103" priority="2">
      <formula>$C$12&lt;&gt;0</formula>
    </cfRule>
  </conditionalFormatting>
  <conditionalFormatting sqref="A24">
    <cfRule type="expression" dxfId="10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28515625" style="34" customWidth="1"/>
    <col min="10" max="16384" width="22.85546875" style="34"/>
  </cols>
  <sheetData>
    <row r="1" spans="1:28">
      <c r="A1" s="111" t="s">
        <v>75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43825.599999999999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254571.51999999999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10105.74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540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265217.26</v>
      </c>
      <c r="D13" s="45"/>
      <c r="F13" s="58">
        <f>B15+B16</f>
        <v>123864.05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120075.38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123864.05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243939.43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0.49223440425354775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120075.38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243939.43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65103.429999999993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 t="s">
        <v>39</v>
      </c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1" priority="6">
      <formula>$C$12&lt;&gt;0</formula>
    </cfRule>
  </conditionalFormatting>
  <conditionalFormatting sqref="A29">
    <cfRule type="expression" dxfId="100" priority="5">
      <formula>$C$12&lt;&gt;0</formula>
    </cfRule>
  </conditionalFormatting>
  <conditionalFormatting sqref="A32:C32">
    <cfRule type="expression" dxfId="99" priority="4">
      <formula>$B$24&lt;&gt;0</formula>
    </cfRule>
  </conditionalFormatting>
  <conditionalFormatting sqref="A31">
    <cfRule type="expression" dxfId="98" priority="3">
      <formula>$B$24&lt;&gt;0</formula>
    </cfRule>
  </conditionalFormatting>
  <conditionalFormatting sqref="A12">
    <cfRule type="expression" dxfId="97" priority="2">
      <formula>$C$12&lt;&gt;0</formula>
    </cfRule>
  </conditionalFormatting>
  <conditionalFormatting sqref="A24">
    <cfRule type="expression" dxfId="9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>
      <selection sqref="A1:C1"/>
    </sheetView>
  </sheetViews>
  <sheetFormatPr defaultColWidth="22.85546875" defaultRowHeight="12.75"/>
  <cols>
    <col min="1" max="1" width="46.5703125" style="121" customWidth="1"/>
    <col min="2" max="2" width="17.140625" style="121" customWidth="1"/>
    <col min="3" max="3" width="18.7109375" style="121" customWidth="1"/>
    <col min="4" max="4" width="20" style="121" customWidth="1"/>
    <col min="5" max="5" width="1" style="121" customWidth="1"/>
    <col min="6" max="6" width="13.5703125" style="121" customWidth="1"/>
    <col min="7" max="7" width="14.28515625" style="121" customWidth="1"/>
    <col min="8" max="8" width="9.28515625" style="121" customWidth="1"/>
    <col min="9" max="9" width="15.5703125" style="121" customWidth="1"/>
    <col min="10" max="16384" width="22.85546875" style="121"/>
  </cols>
  <sheetData>
    <row r="1" spans="1:28">
      <c r="A1" s="180" t="s">
        <v>74</v>
      </c>
      <c r="B1" s="180"/>
      <c r="C1" s="180"/>
    </row>
    <row r="2" spans="1:28">
      <c r="A2" s="180" t="s">
        <v>0</v>
      </c>
      <c r="B2" s="180"/>
      <c r="C2" s="180"/>
      <c r="D2" s="110"/>
      <c r="E2" s="110"/>
      <c r="F2" s="110"/>
      <c r="G2" s="110"/>
      <c r="H2" s="110"/>
      <c r="I2" s="110"/>
      <c r="J2" s="110"/>
      <c r="K2" s="110"/>
      <c r="L2" s="110"/>
    </row>
    <row r="3" spans="1:28">
      <c r="A3" s="180" t="s">
        <v>1</v>
      </c>
      <c r="B3" s="180"/>
      <c r="C3" s="180"/>
      <c r="D3" s="110"/>
      <c r="E3" s="110"/>
      <c r="F3" s="110"/>
      <c r="G3" s="110"/>
      <c r="H3" s="110"/>
      <c r="I3" s="110"/>
      <c r="J3" s="110"/>
      <c r="K3" s="110"/>
      <c r="L3" s="110"/>
    </row>
    <row r="4" spans="1:28">
      <c r="A4" s="180" t="s">
        <v>35</v>
      </c>
      <c r="B4" s="180"/>
      <c r="C4" s="180"/>
      <c r="D4" s="110"/>
      <c r="E4" s="110"/>
      <c r="F4" s="110"/>
      <c r="G4" s="110"/>
      <c r="H4" s="110"/>
      <c r="I4" s="110"/>
      <c r="J4" s="110"/>
      <c r="K4" s="110"/>
      <c r="L4" s="110"/>
    </row>
    <row r="5" spans="1:28" ht="4.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1:28" ht="13.5" thickBot="1">
      <c r="A6" s="122"/>
      <c r="B6" s="123" t="s">
        <v>2</v>
      </c>
      <c r="C6" s="124" t="s">
        <v>57</v>
      </c>
      <c r="D6" s="125" t="s">
        <v>3</v>
      </c>
    </row>
    <row r="7" spans="1:28" ht="5.25" customHeight="1" thickTop="1">
      <c r="A7" s="126"/>
      <c r="B7" s="127"/>
      <c r="C7" s="128"/>
      <c r="D7" s="129"/>
    </row>
    <row r="8" spans="1:28">
      <c r="A8" s="130" t="s">
        <v>4</v>
      </c>
      <c r="B8" s="131"/>
      <c r="C8" s="132">
        <v>186853.11</v>
      </c>
      <c r="D8" s="133"/>
    </row>
    <row r="9" spans="1:28" ht="4.5" customHeight="1">
      <c r="A9" s="134"/>
      <c r="B9" s="135"/>
      <c r="C9" s="136"/>
      <c r="D9" s="133"/>
      <c r="F9" s="137"/>
      <c r="G9" s="138"/>
      <c r="H9" s="139"/>
      <c r="I9" s="140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</row>
    <row r="10" spans="1:28" ht="15" customHeight="1">
      <c r="A10" s="142" t="s">
        <v>5</v>
      </c>
      <c r="B10" s="143"/>
      <c r="C10" s="144">
        <v>536275.30000000005</v>
      </c>
      <c r="D10" s="133"/>
      <c r="F10" s="172" t="s">
        <v>6</v>
      </c>
      <c r="G10" s="173"/>
      <c r="H10" s="173"/>
      <c r="I10" s="174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</row>
    <row r="11" spans="1:28">
      <c r="A11" s="142" t="s">
        <v>7</v>
      </c>
      <c r="B11" s="143"/>
      <c r="C11" s="144">
        <v>11141</v>
      </c>
      <c r="D11" s="133"/>
      <c r="F11" s="172"/>
      <c r="G11" s="173"/>
      <c r="H11" s="173"/>
      <c r="I11" s="174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</row>
    <row r="12" spans="1:28">
      <c r="A12" s="145" t="s">
        <v>8</v>
      </c>
      <c r="B12" s="143"/>
      <c r="C12" s="146">
        <v>0</v>
      </c>
      <c r="D12" s="133"/>
      <c r="F12" s="147" t="s">
        <v>33</v>
      </c>
      <c r="G12" s="148"/>
      <c r="H12" s="148"/>
      <c r="I12" s="149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</row>
    <row r="13" spans="1:28" ht="13.5" thickBot="1">
      <c r="A13" s="150" t="s">
        <v>9</v>
      </c>
      <c r="B13" s="151"/>
      <c r="C13" s="152">
        <v>547416.30000000005</v>
      </c>
      <c r="D13" s="133"/>
      <c r="F13" s="153">
        <f>B15+B16</f>
        <v>272695.40000000002</v>
      </c>
      <c r="G13" s="148" t="s">
        <v>10</v>
      </c>
      <c r="H13" s="148"/>
      <c r="I13" s="149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</row>
    <row r="14" spans="1:28" ht="13.5" thickBot="1">
      <c r="A14" s="154" t="s">
        <v>11</v>
      </c>
      <c r="B14" s="143"/>
      <c r="C14" s="155"/>
      <c r="D14" s="156"/>
      <c r="F14" s="157">
        <f>SUM(B17:B24)</f>
        <v>246784.81</v>
      </c>
      <c r="G14" s="148" t="s">
        <v>12</v>
      </c>
      <c r="H14" s="148"/>
      <c r="I14" s="149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28">
      <c r="A15" s="82" t="s">
        <v>13</v>
      </c>
      <c r="B15" s="158">
        <v>216899.35</v>
      </c>
      <c r="C15" s="155"/>
      <c r="D15" s="156"/>
      <c r="F15" s="159"/>
      <c r="G15" s="148"/>
      <c r="H15" s="148"/>
      <c r="I15" s="149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</row>
    <row r="16" spans="1:28">
      <c r="A16" s="82" t="s">
        <v>14</v>
      </c>
      <c r="B16" s="158">
        <v>55796.05</v>
      </c>
      <c r="C16" s="155"/>
      <c r="D16" s="156"/>
      <c r="F16" s="153">
        <f>F13+F14</f>
        <v>519480.21</v>
      </c>
      <c r="G16" s="148" t="s">
        <v>15</v>
      </c>
      <c r="H16" s="148"/>
      <c r="I16" s="149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9">
      <c r="A17" s="82" t="s">
        <v>16</v>
      </c>
      <c r="B17" s="158">
        <v>246784.81</v>
      </c>
      <c r="C17" s="155"/>
      <c r="D17" s="156"/>
      <c r="F17" s="160">
        <f>F14/F16</f>
        <v>0.47506104226761592</v>
      </c>
      <c r="G17" s="55" t="s">
        <v>17</v>
      </c>
      <c r="H17" s="55"/>
      <c r="I17" s="161"/>
    </row>
    <row r="18" spans="1:9">
      <c r="A18" s="82" t="s">
        <v>18</v>
      </c>
      <c r="B18" s="158">
        <v>0</v>
      </c>
      <c r="C18" s="155"/>
      <c r="D18" s="156"/>
      <c r="G18" s="162"/>
    </row>
    <row r="19" spans="1:9">
      <c r="A19" s="82" t="s">
        <v>19</v>
      </c>
      <c r="B19" s="158">
        <v>0</v>
      </c>
      <c r="C19" s="155"/>
      <c r="D19" s="156"/>
      <c r="G19" s="162"/>
    </row>
    <row r="20" spans="1:9">
      <c r="A20" s="82" t="s">
        <v>20</v>
      </c>
      <c r="B20" s="158">
        <v>0</v>
      </c>
      <c r="C20" s="155"/>
      <c r="D20" s="156"/>
    </row>
    <row r="21" spans="1:9">
      <c r="A21" s="82" t="s">
        <v>21</v>
      </c>
      <c r="B21" s="158">
        <v>0</v>
      </c>
      <c r="C21" s="155"/>
      <c r="D21" s="156"/>
    </row>
    <row r="22" spans="1:9">
      <c r="A22" s="84" t="s">
        <v>22</v>
      </c>
      <c r="B22" s="158">
        <v>0</v>
      </c>
      <c r="C22" s="155"/>
      <c r="D22" s="156"/>
    </row>
    <row r="23" spans="1:9">
      <c r="A23" s="82" t="s">
        <v>23</v>
      </c>
      <c r="B23" s="158">
        <v>0</v>
      </c>
      <c r="C23" s="155"/>
      <c r="D23" s="156"/>
    </row>
    <row r="24" spans="1:9">
      <c r="A24" s="145" t="s">
        <v>24</v>
      </c>
      <c r="B24" s="163">
        <v>0</v>
      </c>
      <c r="C24" s="155"/>
      <c r="D24" s="164"/>
    </row>
    <row r="25" spans="1:9" ht="12.75" customHeight="1">
      <c r="A25" s="154" t="s">
        <v>25</v>
      </c>
      <c r="B25" s="143"/>
      <c r="C25" s="165">
        <v>519480.21</v>
      </c>
      <c r="D25" s="164"/>
    </row>
    <row r="26" spans="1:9">
      <c r="A26" s="154"/>
      <c r="B26" s="143"/>
      <c r="C26" s="155"/>
      <c r="D26" s="164"/>
    </row>
    <row r="27" spans="1:9" ht="14.25" customHeight="1" thickBot="1">
      <c r="A27" s="154" t="s">
        <v>26</v>
      </c>
      <c r="B27" s="143"/>
      <c r="C27" s="166">
        <v>214789.2</v>
      </c>
    </row>
    <row r="28" spans="1:9" ht="14.25" thickTop="1" thickBot="1">
      <c r="A28" s="167"/>
      <c r="B28" s="168"/>
      <c r="C28" s="169"/>
    </row>
    <row r="29" spans="1:9" ht="13.5" thickTop="1">
      <c r="A29" s="170" t="s">
        <v>27</v>
      </c>
      <c r="B29" s="170"/>
    </row>
    <row r="30" spans="1:9">
      <c r="A30" s="175"/>
      <c r="B30" s="176"/>
      <c r="C30" s="177"/>
    </row>
    <row r="31" spans="1:9">
      <c r="A31" s="170" t="s">
        <v>28</v>
      </c>
      <c r="B31" s="170"/>
    </row>
    <row r="32" spans="1:9">
      <c r="A32" s="175"/>
      <c r="B32" s="178"/>
      <c r="C32" s="179"/>
    </row>
    <row r="34" spans="1:4">
      <c r="D34" s="164"/>
    </row>
    <row r="35" spans="1:4" ht="12.75" hidden="1" customHeight="1">
      <c r="A35" s="110" t="s">
        <v>29</v>
      </c>
      <c r="B35" s="164"/>
      <c r="C35" s="164"/>
      <c r="D35" s="164"/>
    </row>
    <row r="36" spans="1:4" ht="12.75" hidden="1" customHeight="1">
      <c r="B36" s="164"/>
      <c r="C36" s="164"/>
      <c r="D36" s="164"/>
    </row>
    <row r="37" spans="1:4" ht="12.75" hidden="1" customHeight="1">
      <c r="B37" s="164"/>
      <c r="C37" s="164"/>
      <c r="D37" s="164"/>
    </row>
    <row r="38" spans="1:4" ht="12.75" hidden="1" customHeight="1">
      <c r="B38" s="164"/>
      <c r="C38" s="164"/>
      <c r="D38" s="164"/>
    </row>
    <row r="39" spans="1:4" ht="12.75" hidden="1" customHeight="1">
      <c r="B39" s="164"/>
      <c r="C39" s="164"/>
      <c r="D39" s="164"/>
    </row>
    <row r="40" spans="1:4" ht="12.75" hidden="1" customHeight="1">
      <c r="B40" s="164"/>
      <c r="C40" s="164"/>
      <c r="D40" s="164"/>
    </row>
    <row r="41" spans="1:4" ht="12.75" hidden="1" customHeight="1">
      <c r="B41" s="164"/>
      <c r="C41" s="164"/>
      <c r="D41" s="164"/>
    </row>
    <row r="42" spans="1:4" ht="12.75" hidden="1" customHeight="1">
      <c r="B42" s="164"/>
      <c r="C42" s="164"/>
      <c r="D42" s="164"/>
    </row>
    <row r="43" spans="1:4" ht="12.75" hidden="1" customHeight="1">
      <c r="B43" s="164"/>
      <c r="C43" s="164"/>
      <c r="D43" s="164"/>
    </row>
    <row r="44" spans="1:4" ht="12.75" hidden="1" customHeight="1">
      <c r="B44" s="164"/>
      <c r="C44" s="164"/>
      <c r="D44" s="164"/>
    </row>
    <row r="45" spans="1:4" ht="12.75" hidden="1" customHeight="1">
      <c r="B45" s="164"/>
      <c r="C45" s="164"/>
      <c r="D45" s="164"/>
    </row>
    <row r="46" spans="1:4" ht="12.75" hidden="1" customHeight="1">
      <c r="B46" s="164"/>
      <c r="C46" s="164"/>
      <c r="D46" s="164"/>
    </row>
    <row r="47" spans="1:4" ht="12.75" hidden="1" customHeight="1">
      <c r="B47" s="164"/>
      <c r="C47" s="164"/>
      <c r="D47" s="164"/>
    </row>
    <row r="48" spans="1:4" ht="12.75" hidden="1" customHeight="1">
      <c r="B48" s="164"/>
      <c r="C48" s="164"/>
      <c r="D48" s="164"/>
    </row>
    <row r="49" spans="1:4" ht="12.75" hidden="1" customHeight="1">
      <c r="B49" s="164"/>
      <c r="C49" s="164"/>
      <c r="D49" s="164"/>
    </row>
    <row r="50" spans="1:4" ht="12.75" hidden="1" customHeight="1">
      <c r="B50" s="164"/>
      <c r="C50" s="164"/>
      <c r="D50" s="164"/>
    </row>
    <row r="51" spans="1:4" ht="12.75" hidden="1" customHeight="1">
      <c r="B51" s="164"/>
      <c r="C51" s="164"/>
      <c r="D51" s="164"/>
    </row>
    <row r="54" spans="1:4" ht="14.25" customHeight="1">
      <c r="A54" s="141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mergeCells count="7">
    <mergeCell ref="F10:I11"/>
    <mergeCell ref="A30:C30"/>
    <mergeCell ref="A32:C32"/>
    <mergeCell ref="A1:C1"/>
    <mergeCell ref="A2:C2"/>
    <mergeCell ref="A3:C3"/>
    <mergeCell ref="A4:C4"/>
  </mergeCells>
  <conditionalFormatting sqref="A30">
    <cfRule type="expression" dxfId="95" priority="6">
      <formula>$C$12&lt;&gt;0</formula>
    </cfRule>
  </conditionalFormatting>
  <conditionalFormatting sqref="A29">
    <cfRule type="expression" dxfId="94" priority="5">
      <formula>$C$12&lt;&gt;0</formula>
    </cfRule>
  </conditionalFormatting>
  <conditionalFormatting sqref="A32:C32">
    <cfRule type="expression" dxfId="93" priority="4">
      <formula>$B$24&lt;&gt;0</formula>
    </cfRule>
  </conditionalFormatting>
  <conditionalFormatting sqref="A31">
    <cfRule type="expression" dxfId="92" priority="3">
      <formula>$B$24&lt;&gt;0</formula>
    </cfRule>
  </conditionalFormatting>
  <conditionalFormatting sqref="A12">
    <cfRule type="expression" dxfId="91" priority="2">
      <formula>$C$12&lt;&gt;0</formula>
    </cfRule>
  </conditionalFormatting>
  <conditionalFormatting sqref="A24">
    <cfRule type="expression" dxfId="9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7109375" style="34" customWidth="1"/>
    <col min="10" max="16384" width="22.85546875" style="34"/>
  </cols>
  <sheetData>
    <row r="1" spans="1:28">
      <c r="A1" s="111" t="s">
        <v>73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878194.45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1403112.8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90324.5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1493437.3</v>
      </c>
      <c r="D13" s="45"/>
      <c r="F13" s="58">
        <f>B15+B16</f>
        <v>977379.13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678919.99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168878.36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808500.77</v>
      </c>
      <c r="C16" s="81"/>
      <c r="D16" s="42"/>
      <c r="F16" s="58">
        <f>F13+F14</f>
        <v>1656299.12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319189.75</v>
      </c>
      <c r="C17" s="81"/>
      <c r="D17" s="42"/>
      <c r="F17" s="54">
        <f>F14/F16</f>
        <v>0.40990179962179774</v>
      </c>
      <c r="G17" s="55" t="s">
        <v>17</v>
      </c>
      <c r="H17" s="56"/>
      <c r="I17" s="57"/>
    </row>
    <row r="18" spans="1:9">
      <c r="A18" s="82" t="s">
        <v>18</v>
      </c>
      <c r="B18" s="83">
        <v>23897.26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335603.98</v>
      </c>
      <c r="C23" s="81"/>
      <c r="D23" s="42"/>
    </row>
    <row r="24" spans="1:9">
      <c r="A24" s="75" t="s">
        <v>24</v>
      </c>
      <c r="B24" s="85">
        <v>229</v>
      </c>
      <c r="C24" s="81"/>
      <c r="D24" s="41"/>
    </row>
    <row r="25" spans="1:9" ht="12.75" customHeight="1">
      <c r="A25" s="80" t="s">
        <v>25</v>
      </c>
      <c r="B25" s="73"/>
      <c r="C25" s="86">
        <v>1656299.1199999999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715332.63000000012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 t="s">
        <v>42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9" priority="6">
      <formula>$C$12&lt;&gt;0</formula>
    </cfRule>
  </conditionalFormatting>
  <conditionalFormatting sqref="A29">
    <cfRule type="expression" dxfId="88" priority="5">
      <formula>$C$12&lt;&gt;0</formula>
    </cfRule>
  </conditionalFormatting>
  <conditionalFormatting sqref="A32:C32">
    <cfRule type="expression" dxfId="87" priority="4">
      <formula>$B$24&lt;&gt;0</formula>
    </cfRule>
  </conditionalFormatting>
  <conditionalFormatting sqref="A31">
    <cfRule type="expression" dxfId="86" priority="3">
      <formula>$B$24&lt;&gt;0</formula>
    </cfRule>
  </conditionalFormatting>
  <conditionalFormatting sqref="A12">
    <cfRule type="expression" dxfId="85" priority="2">
      <formula>$C$12&lt;&gt;0</formula>
    </cfRule>
  </conditionalFormatting>
  <conditionalFormatting sqref="A24">
    <cfRule type="expression" dxfId="8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5.85546875" style="34" customWidth="1"/>
    <col min="7" max="7" width="14.28515625" style="34" customWidth="1"/>
    <col min="8" max="8" width="9.28515625" style="34" customWidth="1"/>
    <col min="9" max="9" width="12.85546875" style="34" customWidth="1"/>
    <col min="10" max="16384" width="22.85546875" style="34"/>
  </cols>
  <sheetData>
    <row r="1" spans="1:28">
      <c r="A1" s="171" t="s">
        <v>72</v>
      </c>
      <c r="B1" s="171"/>
      <c r="C1" s="171"/>
    </row>
    <row r="2" spans="1:28">
      <c r="A2" s="171" t="s">
        <v>0</v>
      </c>
      <c r="B2" s="171"/>
      <c r="C2" s="171"/>
      <c r="D2" s="105"/>
      <c r="E2" s="105"/>
      <c r="F2" s="105"/>
      <c r="G2" s="105"/>
      <c r="H2" s="105"/>
      <c r="I2" s="105"/>
      <c r="J2" s="105"/>
      <c r="K2" s="105"/>
      <c r="L2" s="105"/>
    </row>
    <row r="3" spans="1:28">
      <c r="A3" s="171" t="s">
        <v>1</v>
      </c>
      <c r="B3" s="171"/>
      <c r="C3" s="171"/>
      <c r="D3" s="105"/>
      <c r="E3" s="105"/>
      <c r="F3" s="105"/>
      <c r="G3" s="105"/>
      <c r="H3" s="105"/>
      <c r="I3" s="105"/>
      <c r="J3" s="105"/>
      <c r="K3" s="105"/>
      <c r="L3" s="105"/>
    </row>
    <row r="4" spans="1:28">
      <c r="A4" s="171" t="s">
        <v>35</v>
      </c>
      <c r="B4" s="171"/>
      <c r="C4" s="171"/>
      <c r="D4" s="105"/>
      <c r="E4" s="105"/>
      <c r="F4" s="105"/>
      <c r="G4" s="105"/>
      <c r="H4" s="105"/>
      <c r="I4" s="105"/>
      <c r="J4" s="105"/>
      <c r="K4" s="105"/>
      <c r="L4" s="105"/>
    </row>
    <row r="5" spans="1:28" ht="4.5" customHeight="1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1:28" ht="13.5" thickBot="1">
      <c r="A6" s="60"/>
      <c r="B6" s="90" t="s">
        <v>2</v>
      </c>
      <c r="C6" s="91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12290070.380000001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9859812.0999999996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548367.30000000005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10408179.4</v>
      </c>
      <c r="D13" s="45"/>
      <c r="F13" s="58">
        <f>B15+B16</f>
        <v>30097516.990000002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17446434.579999998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25559172.98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4538344.01</v>
      </c>
      <c r="C16" s="81"/>
      <c r="D16" s="42"/>
      <c r="F16" s="58">
        <f>F13+F14</f>
        <v>47543951.57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14218950.370000001</v>
      </c>
      <c r="C17" s="81"/>
      <c r="D17" s="42"/>
      <c r="F17" s="54">
        <f>F14/F16</f>
        <v>0.3669538186011575</v>
      </c>
      <c r="G17" s="55" t="s">
        <v>17</v>
      </c>
      <c r="H17" s="56"/>
      <c r="I17" s="57"/>
    </row>
    <row r="18" spans="1:9">
      <c r="A18" s="82" t="s">
        <v>18</v>
      </c>
      <c r="B18" s="83">
        <v>2208260.27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391613.58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92" t="s">
        <v>22</v>
      </c>
      <c r="B22" s="83">
        <v>447950.09000000008</v>
      </c>
      <c r="C22" s="81"/>
      <c r="D22" s="42"/>
    </row>
    <row r="23" spans="1:9">
      <c r="A23" s="82" t="s">
        <v>23</v>
      </c>
      <c r="B23" s="83">
        <v>179660.26999999996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47543951.570000008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-24845701.790000007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9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3" priority="6">
      <formula>$C$12&lt;&gt;0</formula>
    </cfRule>
  </conditionalFormatting>
  <conditionalFormatting sqref="A29">
    <cfRule type="expression" dxfId="82" priority="5">
      <formula>$C$12&lt;&gt;0</formula>
    </cfRule>
  </conditionalFormatting>
  <conditionalFormatting sqref="A32:C32">
    <cfRule type="expression" dxfId="81" priority="4">
      <formula>$B$24&lt;&gt;0</formula>
    </cfRule>
  </conditionalFormatting>
  <conditionalFormatting sqref="A31">
    <cfRule type="expression" dxfId="80" priority="3">
      <formula>$B$24&lt;&gt;0</formula>
    </cfRule>
  </conditionalFormatting>
  <conditionalFormatting sqref="A12">
    <cfRule type="expression" dxfId="79" priority="2">
      <formula>$C$12&lt;&gt;0</formula>
    </cfRule>
  </conditionalFormatting>
  <conditionalFormatting sqref="A24">
    <cfRule type="expression" dxfId="78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42578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42578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10" t="s">
        <v>71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73774.509999999995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106916.75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106916.75</v>
      </c>
      <c r="D13" s="45"/>
      <c r="F13" s="58">
        <f>B15+B16</f>
        <v>105355.53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105355.53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105355.53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105355.53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75335.73000000001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7" priority="6">
      <formula>$C$12&lt;&gt;0</formula>
    </cfRule>
  </conditionalFormatting>
  <conditionalFormatting sqref="A29">
    <cfRule type="expression" dxfId="76" priority="5">
      <formula>$C$12&lt;&gt;0</formula>
    </cfRule>
  </conditionalFormatting>
  <conditionalFormatting sqref="A32:C32">
    <cfRule type="expression" dxfId="75" priority="4">
      <formula>$B$24&lt;&gt;0</formula>
    </cfRule>
  </conditionalFormatting>
  <conditionalFormatting sqref="A31">
    <cfRule type="expression" dxfId="74" priority="3">
      <formula>$B$24&lt;&gt;0</formula>
    </cfRule>
  </conditionalFormatting>
  <conditionalFormatting sqref="A12">
    <cfRule type="expression" dxfId="73" priority="2">
      <formula>$C$12&lt;&gt;0</formula>
    </cfRule>
  </conditionalFormatting>
  <conditionalFormatting sqref="A24">
    <cfRule type="expression" dxfId="7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11" t="s">
        <v>70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0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0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62175.45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62175.45</v>
      </c>
      <c r="D13" s="45"/>
      <c r="F13" s="58">
        <f>B15+B16</f>
        <v>62175.45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62175.45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62175.45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62175.45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1" priority="6">
      <formula>$C$12&lt;&gt;0</formula>
    </cfRule>
  </conditionalFormatting>
  <conditionalFormatting sqref="A29">
    <cfRule type="expression" dxfId="70" priority="5">
      <formula>$C$12&lt;&gt;0</formula>
    </cfRule>
  </conditionalFormatting>
  <conditionalFormatting sqref="A32:C32">
    <cfRule type="expression" dxfId="69" priority="4">
      <formula>$B$24&lt;&gt;0</formula>
    </cfRule>
  </conditionalFormatting>
  <conditionalFormatting sqref="A31">
    <cfRule type="expression" dxfId="68" priority="3">
      <formula>$B$24&lt;&gt;0</formula>
    </cfRule>
  </conditionalFormatting>
  <conditionalFormatting sqref="A12">
    <cfRule type="expression" dxfId="67" priority="2">
      <formula>$C$12&lt;&gt;0</formula>
    </cfRule>
  </conditionalFormatting>
  <conditionalFormatting sqref="A24">
    <cfRule type="expression" dxfId="6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42578125" style="34" customWidth="1"/>
    <col min="10" max="16384" width="22.85546875" style="34"/>
  </cols>
  <sheetData>
    <row r="1" spans="1:28">
      <c r="A1" s="111" t="s">
        <v>69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1246604.79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3045516.5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196690.68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150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3242357.18</v>
      </c>
      <c r="D13" s="45"/>
      <c r="F13" s="58">
        <f>B15+B16</f>
        <v>2589863.6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723477.54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1762420.46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827443.14</v>
      </c>
      <c r="C16" s="81"/>
      <c r="D16" s="42"/>
      <c r="F16" s="58">
        <f>F13+F14</f>
        <v>3313341.14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0.21835286782453076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723477.54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3313341.14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1175620.8300000005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15" t="s">
        <v>43</v>
      </c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65" priority="6">
      <formula>$C$12&lt;&gt;0</formula>
    </cfRule>
  </conditionalFormatting>
  <conditionalFormatting sqref="A29">
    <cfRule type="expression" dxfId="64" priority="5">
      <formula>$C$12&lt;&gt;0</formula>
    </cfRule>
  </conditionalFormatting>
  <conditionalFormatting sqref="A32:C32">
    <cfRule type="expression" dxfId="63" priority="4">
      <formula>$B$24&lt;&gt;0</formula>
    </cfRule>
  </conditionalFormatting>
  <conditionalFormatting sqref="A31">
    <cfRule type="expression" dxfId="62" priority="3">
      <formula>$B$24&lt;&gt;0</formula>
    </cfRule>
  </conditionalFormatting>
  <conditionalFormatting sqref="A12">
    <cfRule type="expression" dxfId="61" priority="2">
      <formula>$C$12&lt;&gt;0</formula>
    </cfRule>
  </conditionalFormatting>
  <conditionalFormatting sqref="A24">
    <cfRule type="expression" dxfId="60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4.85546875" style="34" customWidth="1"/>
    <col min="10" max="16384" width="22.85546875" style="34"/>
  </cols>
  <sheetData>
    <row r="1" spans="1:28">
      <c r="A1" s="110" t="s">
        <v>58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-101778.88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1831136.69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161105.01999999999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1992241.71</v>
      </c>
      <c r="D13" s="45"/>
      <c r="F13" s="58">
        <f>B15+B16</f>
        <v>1769704.72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200901.08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399863.09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1369841.63</v>
      </c>
      <c r="C16" s="81"/>
      <c r="D16" s="42"/>
      <c r="F16" s="58">
        <f>F13+F14</f>
        <v>1970605.8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0.10194889307643365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200901.08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1970605.8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-80142.969999999972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7" priority="6">
      <formula>$C$12&lt;&gt;0</formula>
    </cfRule>
  </conditionalFormatting>
  <conditionalFormatting sqref="A29">
    <cfRule type="expression" dxfId="166" priority="5">
      <formula>$C$12&lt;&gt;0</formula>
    </cfRule>
  </conditionalFormatting>
  <conditionalFormatting sqref="A32:C32">
    <cfRule type="expression" dxfId="165" priority="4">
      <formula>$B$24&lt;&gt;0</formula>
    </cfRule>
  </conditionalFormatting>
  <conditionalFormatting sqref="A31">
    <cfRule type="expression" dxfId="164" priority="3">
      <formula>$B$24&lt;&gt;0</formula>
    </cfRule>
  </conditionalFormatting>
  <conditionalFormatting sqref="A12">
    <cfRule type="expression" dxfId="163" priority="2">
      <formula>$C$12&lt;&gt;0</formula>
    </cfRule>
  </conditionalFormatting>
  <conditionalFormatting sqref="A24">
    <cfRule type="expression" dxfId="16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7109375" style="34" customWidth="1"/>
    <col min="10" max="16384" width="22.85546875" style="34"/>
  </cols>
  <sheetData>
    <row r="1" spans="1:28">
      <c r="A1" s="110" t="s">
        <v>68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10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33670.589999999997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1392921.21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88945.02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3727.59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1485593.82</v>
      </c>
      <c r="D13" s="45"/>
      <c r="F13" s="58">
        <f>B15+B16</f>
        <v>1432409.92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1348387.13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84022.79</v>
      </c>
      <c r="C16" s="81"/>
      <c r="D16" s="42"/>
      <c r="F16" s="58">
        <f>F13+F14</f>
        <v>1432409.92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1432409.92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86854.490000000224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 t="s">
        <v>44</v>
      </c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9" priority="6">
      <formula>$C$12&lt;&gt;0</formula>
    </cfRule>
  </conditionalFormatting>
  <conditionalFormatting sqref="A29">
    <cfRule type="expression" dxfId="58" priority="5">
      <formula>$C$12&lt;&gt;0</formula>
    </cfRule>
  </conditionalFormatting>
  <conditionalFormatting sqref="A32:C32">
    <cfRule type="expression" dxfId="57" priority="4">
      <formula>$B$24&lt;&gt;0</formula>
    </cfRule>
  </conditionalFormatting>
  <conditionalFormatting sqref="A31">
    <cfRule type="expression" dxfId="56" priority="3">
      <formula>$B$24&lt;&gt;0</formula>
    </cfRule>
  </conditionalFormatting>
  <conditionalFormatting sqref="A12">
    <cfRule type="expression" dxfId="55" priority="2">
      <formula>$C$12&lt;&gt;0</formula>
    </cfRule>
  </conditionalFormatting>
  <conditionalFormatting sqref="A24">
    <cfRule type="expression" dxfId="5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4.85546875" style="34" customWidth="1"/>
    <col min="10" max="16384" width="22.85546875" style="34"/>
  </cols>
  <sheetData>
    <row r="1" spans="1:28">
      <c r="A1" s="110" t="s">
        <v>67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494292.74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1281972.31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80058.78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1362031.09</v>
      </c>
      <c r="D13" s="45"/>
      <c r="F13" s="58">
        <f>B15+B16</f>
        <v>991093.22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517206.35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473886.87</v>
      </c>
      <c r="C16" s="81"/>
      <c r="D16" s="42"/>
      <c r="F16" s="58">
        <f>F13+F14</f>
        <v>991093.22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991093.22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865230.6100000001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3" priority="6">
      <formula>$C$12&lt;&gt;0</formula>
    </cfRule>
  </conditionalFormatting>
  <conditionalFormatting sqref="A29">
    <cfRule type="expression" dxfId="52" priority="5">
      <formula>$C$12&lt;&gt;0</formula>
    </cfRule>
  </conditionalFormatting>
  <conditionalFormatting sqref="A32:C32">
    <cfRule type="expression" dxfId="51" priority="4">
      <formula>$B$24&lt;&gt;0</formula>
    </cfRule>
  </conditionalFormatting>
  <conditionalFormatting sqref="A31">
    <cfRule type="expression" dxfId="50" priority="3">
      <formula>$B$24&lt;&gt;0</formula>
    </cfRule>
  </conditionalFormatting>
  <conditionalFormatting sqref="A12">
    <cfRule type="expression" dxfId="49" priority="2">
      <formula>$C$12&lt;&gt;0</formula>
    </cfRule>
  </conditionalFormatting>
  <conditionalFormatting sqref="A24">
    <cfRule type="expression" dxfId="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10" t="s">
        <v>66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-65630.509999999995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1217389.5900000001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203125.86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2582.66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1423098.11</v>
      </c>
      <c r="D13" s="45"/>
      <c r="F13" s="58">
        <f>B15+B16</f>
        <v>613381.85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735559.73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281869.63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331512.21999999997</v>
      </c>
      <c r="C16" s="81"/>
      <c r="D16" s="42"/>
      <c r="F16" s="58">
        <f>F13+F14</f>
        <v>1348941.58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0.54528657201003472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735559.73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1348941.58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8526.0200000000186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97" t="s">
        <v>45</v>
      </c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7" priority="6">
      <formula>$C$12&lt;&gt;0</formula>
    </cfRule>
  </conditionalFormatting>
  <conditionalFormatting sqref="A29">
    <cfRule type="expression" dxfId="46" priority="5">
      <formula>$C$12&lt;&gt;0</formula>
    </cfRule>
  </conditionalFormatting>
  <conditionalFormatting sqref="A32:C32">
    <cfRule type="expression" dxfId="45" priority="4">
      <formula>$B$24&lt;&gt;0</formula>
    </cfRule>
  </conditionalFormatting>
  <conditionalFormatting sqref="A31">
    <cfRule type="expression" dxfId="44" priority="3">
      <formula>$B$24&lt;&gt;0</formula>
    </cfRule>
  </conditionalFormatting>
  <conditionalFormatting sqref="A12">
    <cfRule type="expression" dxfId="43" priority="2">
      <formula>$C$12&lt;&gt;0</formula>
    </cfRule>
  </conditionalFormatting>
  <conditionalFormatting sqref="A24">
    <cfRule type="expression" dxfId="4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28515625" style="34" customWidth="1"/>
    <col min="10" max="16384" width="22.85546875" style="34"/>
  </cols>
  <sheetData>
    <row r="1" spans="1:28">
      <c r="A1" s="111" t="s">
        <v>65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1310.47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776951.64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46359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823310.64</v>
      </c>
      <c r="D13" s="45"/>
      <c r="F13" s="58">
        <f>B15+B16</f>
        <v>824621.1100000001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328415.28000000003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496205.83</v>
      </c>
      <c r="C16" s="81"/>
      <c r="D16" s="42"/>
      <c r="F16" s="58">
        <f>F13+F14</f>
        <v>824621.1100000001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824621.1100000001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1" priority="6">
      <formula>$C$12&lt;&gt;0</formula>
    </cfRule>
  </conditionalFormatting>
  <conditionalFormatting sqref="A29">
    <cfRule type="expression" dxfId="40" priority="5">
      <formula>$C$12&lt;&gt;0</formula>
    </cfRule>
  </conditionalFormatting>
  <conditionalFormatting sqref="A32:C32">
    <cfRule type="expression" dxfId="39" priority="4">
      <formula>$B$24&lt;&gt;0</formula>
    </cfRule>
  </conditionalFormatting>
  <conditionalFormatting sqref="A31">
    <cfRule type="expression" dxfId="38" priority="3">
      <formula>$B$24&lt;&gt;0</formula>
    </cfRule>
  </conditionalFormatting>
  <conditionalFormatting sqref="A12">
    <cfRule type="expression" dxfId="37" priority="2">
      <formula>$C$12&lt;&gt;0</formula>
    </cfRule>
  </conditionalFormatting>
  <conditionalFormatting sqref="A24">
    <cfRule type="expression" dxfId="3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11" t="s">
        <v>64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2963857.02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3405479.85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752339.04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4157818.89</v>
      </c>
      <c r="D13" s="45"/>
      <c r="F13" s="58">
        <f>B15+B16</f>
        <v>4761094.33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75986.84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3379264.19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1381830.14</v>
      </c>
      <c r="C16" s="81"/>
      <c r="D16" s="42"/>
      <c r="F16" s="58">
        <f>F13+F14</f>
        <v>4837081.17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1.5709234004853384E-2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75986.84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4837081.17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2284594.7400000002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35" priority="6">
      <formula>$C$12&lt;&gt;0</formula>
    </cfRule>
  </conditionalFormatting>
  <conditionalFormatting sqref="A29">
    <cfRule type="expression" dxfId="34" priority="5">
      <formula>$C$12&lt;&gt;0</formula>
    </cfRule>
  </conditionalFormatting>
  <conditionalFormatting sqref="A32:C32">
    <cfRule type="expression" dxfId="33" priority="4">
      <formula>$B$24&lt;&gt;0</formula>
    </cfRule>
  </conditionalFormatting>
  <conditionalFormatting sqref="A31">
    <cfRule type="expression" dxfId="32" priority="3">
      <formula>$B$24&lt;&gt;0</formula>
    </cfRule>
  </conditionalFormatting>
  <conditionalFormatting sqref="A12">
    <cfRule type="expression" dxfId="31" priority="2">
      <formula>$C$12&lt;&gt;0</formula>
    </cfRule>
  </conditionalFormatting>
  <conditionalFormatting sqref="A24">
    <cfRule type="expression" dxfId="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28515625" style="34" customWidth="1"/>
    <col min="10" max="16384" width="22.85546875" style="34"/>
  </cols>
  <sheetData>
    <row r="1" spans="1:28">
      <c r="A1" s="111" t="s">
        <v>63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455907.44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2132615.29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124437.95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17314.939999999999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2274368.1800000002</v>
      </c>
      <c r="D13" s="45"/>
      <c r="F13" s="58">
        <f>B15+B16</f>
        <v>1304215.3400000001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933697.6399999999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198608.49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1105606.8500000001</v>
      </c>
      <c r="C16" s="81"/>
      <c r="D16" s="42"/>
      <c r="F16" s="58">
        <f>F13+F14</f>
        <v>2237912.98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0.4172180278430665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157258.63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771149.82</v>
      </c>
      <c r="C23" s="81"/>
      <c r="D23" s="42"/>
    </row>
    <row r="24" spans="1:9">
      <c r="A24" s="75" t="s">
        <v>24</v>
      </c>
      <c r="B24" s="85">
        <v>5289.19</v>
      </c>
      <c r="C24" s="81"/>
      <c r="D24" s="41"/>
    </row>
    <row r="25" spans="1:9" ht="12.75" customHeight="1">
      <c r="A25" s="80" t="s">
        <v>25</v>
      </c>
      <c r="B25" s="73"/>
      <c r="C25" s="86">
        <v>2237912.98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492362.64000000013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15" t="s">
        <v>46</v>
      </c>
      <c r="B30" s="116"/>
      <c r="C30" s="117"/>
    </row>
    <row r="31" spans="1:9">
      <c r="A31" s="37" t="s">
        <v>28</v>
      </c>
      <c r="B31" s="37"/>
    </row>
    <row r="32" spans="1:9" ht="12.75" customHeight="1">
      <c r="A32" s="115" t="s">
        <v>47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9" priority="6">
      <formula>$C$12&lt;&gt;0</formula>
    </cfRule>
  </conditionalFormatting>
  <conditionalFormatting sqref="A29">
    <cfRule type="expression" dxfId="28" priority="5">
      <formula>$C$12&lt;&gt;0</formula>
    </cfRule>
  </conditionalFormatting>
  <conditionalFormatting sqref="A32:C32">
    <cfRule type="expression" dxfId="27" priority="4">
      <formula>$B$24&lt;&gt;0</formula>
    </cfRule>
  </conditionalFormatting>
  <conditionalFormatting sqref="A31">
    <cfRule type="expression" dxfId="26" priority="3">
      <formula>$B$24&lt;&gt;0</formula>
    </cfRule>
  </conditionalFormatting>
  <conditionalFormatting sqref="A12">
    <cfRule type="expression" dxfId="25" priority="2">
      <formula>$C$12&lt;&gt;0</formula>
    </cfRule>
  </conditionalFormatting>
  <conditionalFormatting sqref="A24">
    <cfRule type="expression" dxfId="2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>
      <selection activeCell="A10" sqref="A10"/>
    </sheetView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140625" style="34" customWidth="1"/>
    <col min="10" max="16384" width="22.85546875" style="34"/>
  </cols>
  <sheetData>
    <row r="1" spans="1:28">
      <c r="A1" s="111" t="s">
        <v>62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632832.85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2368904.1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221716.32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1500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2592120.42</v>
      </c>
      <c r="D13" s="45"/>
      <c r="F13" s="58">
        <f>B15+B16</f>
        <v>1482388.91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1189052.01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988604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493784.91</v>
      </c>
      <c r="C16" s="81"/>
      <c r="D16" s="42"/>
      <c r="F16" s="58">
        <f>F13+F14</f>
        <v>2671440.92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53603.83</v>
      </c>
      <c r="C17" s="81"/>
      <c r="D17" s="42"/>
      <c r="F17" s="54">
        <f>F14/F16</f>
        <v>0.44509762544177844</v>
      </c>
      <c r="G17" s="55" t="s">
        <v>17</v>
      </c>
      <c r="H17" s="56"/>
      <c r="I17" s="57"/>
    </row>
    <row r="18" spans="1:9">
      <c r="A18" s="82" t="s">
        <v>18</v>
      </c>
      <c r="B18" s="83">
        <v>63757.52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173702.99</v>
      </c>
      <c r="C22" s="81"/>
      <c r="D22" s="42"/>
    </row>
    <row r="23" spans="1:9">
      <c r="A23" s="82" t="s">
        <v>23</v>
      </c>
      <c r="B23" s="83">
        <v>109214.58</v>
      </c>
      <c r="C23" s="81"/>
      <c r="D23" s="42"/>
    </row>
    <row r="24" spans="1:9">
      <c r="A24" s="75" t="s">
        <v>24</v>
      </c>
      <c r="B24" s="85">
        <v>788773.09</v>
      </c>
      <c r="C24" s="81"/>
      <c r="D24" s="41"/>
    </row>
    <row r="25" spans="1:9" ht="12.75" customHeight="1">
      <c r="A25" s="80" t="s">
        <v>25</v>
      </c>
      <c r="B25" s="73"/>
      <c r="C25" s="86">
        <v>2671440.92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553512.35000000009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15" t="s">
        <v>48</v>
      </c>
      <c r="B30" s="116"/>
      <c r="C30" s="117"/>
    </row>
    <row r="31" spans="1:9">
      <c r="A31" s="37" t="s">
        <v>28</v>
      </c>
      <c r="B31" s="37"/>
    </row>
    <row r="32" spans="1:9" ht="12.75" customHeight="1">
      <c r="A32" s="115" t="s">
        <v>49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3" priority="6">
      <formula>$C$12&lt;&gt;0</formula>
    </cfRule>
  </conditionalFormatting>
  <conditionalFormatting sqref="A29">
    <cfRule type="expression" dxfId="22" priority="5">
      <formula>$C$12&lt;&gt;0</formula>
    </cfRule>
  </conditionalFormatting>
  <conditionalFormatting sqref="A32:C32">
    <cfRule type="expression" dxfId="21" priority="4">
      <formula>$B$24&lt;&gt;0</formula>
    </cfRule>
  </conditionalFormatting>
  <conditionalFormatting sqref="A31">
    <cfRule type="expression" dxfId="20" priority="3">
      <formula>$B$24&lt;&gt;0</formula>
    </cfRule>
  </conditionalFormatting>
  <conditionalFormatting sqref="A12">
    <cfRule type="expression" dxfId="19" priority="2">
      <formula>$C$12&lt;&gt;0</formula>
    </cfRule>
  </conditionalFormatting>
  <conditionalFormatting sqref="A24">
    <cfRule type="expression" dxfId="1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11" t="s">
        <v>61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34907.019999999997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296145.36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8893.98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305039.33999999997</v>
      </c>
      <c r="D13" s="45"/>
      <c r="F13" s="58">
        <f>B15+B16</f>
        <v>293633.74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145455.92000000001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148177.82</v>
      </c>
      <c r="C16" s="81"/>
      <c r="D16" s="42"/>
      <c r="F16" s="58">
        <f>F13+F14</f>
        <v>293633.74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/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293633.74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46312.619999999995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7" priority="6">
      <formula>$C$12&lt;&gt;0</formula>
    </cfRule>
  </conditionalFormatting>
  <conditionalFormatting sqref="A29">
    <cfRule type="expression" dxfId="16" priority="5">
      <formula>$C$12&lt;&gt;0</formula>
    </cfRule>
  </conditionalFormatting>
  <conditionalFormatting sqref="A32:C32">
    <cfRule type="expression" dxfId="15" priority="4">
      <formula>$B$24&lt;&gt;0</formula>
    </cfRule>
  </conditionalFormatting>
  <conditionalFormatting sqref="A31">
    <cfRule type="expression" dxfId="14" priority="3">
      <formula>$B$24&lt;&gt;0</formula>
    </cfRule>
  </conditionalFormatting>
  <conditionalFormatting sqref="A12">
    <cfRule type="expression" dxfId="13" priority="2">
      <formula>$C$12&lt;&gt;0</formula>
    </cfRule>
  </conditionalFormatting>
  <conditionalFormatting sqref="A24">
    <cfRule type="expression" dxfId="1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7109375" defaultRowHeight="12.75"/>
  <cols>
    <col min="1" max="1" width="46.5703125" style="34" customWidth="1"/>
    <col min="2" max="2" width="17.28515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7109375" style="34" customWidth="1"/>
    <col min="10" max="16384" width="22.7109375" style="34"/>
  </cols>
  <sheetData>
    <row r="1" spans="1:28">
      <c r="A1" s="111" t="s">
        <v>60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548097.92000000004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1340563.03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3167.1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-507266.40000000026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836463.72999999986</v>
      </c>
      <c r="D13" s="45"/>
      <c r="F13" s="58">
        <f>B15+B16</f>
        <v>681312.91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566232.12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477139.94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204172.97</v>
      </c>
      <c r="C16" s="81"/>
      <c r="D16" s="42"/>
      <c r="F16" s="58">
        <f>F13+F14</f>
        <v>1247545.03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0.45387709973082091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13482.53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8532.7800000000007</v>
      </c>
      <c r="C22" s="81"/>
      <c r="D22" s="42"/>
    </row>
    <row r="23" spans="1:9">
      <c r="A23" s="82" t="s">
        <v>23</v>
      </c>
      <c r="B23" s="83">
        <v>476806.81</v>
      </c>
      <c r="C23" s="81"/>
      <c r="D23" s="42"/>
    </row>
    <row r="24" spans="1:9">
      <c r="A24" s="75" t="s">
        <v>24</v>
      </c>
      <c r="B24" s="85">
        <v>67410</v>
      </c>
      <c r="C24" s="81"/>
      <c r="D24" s="41"/>
    </row>
    <row r="25" spans="1:9" ht="12.75" customHeight="1">
      <c r="A25" s="80" t="s">
        <v>25</v>
      </c>
      <c r="B25" s="73"/>
      <c r="C25" s="86">
        <v>1247545.03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137016.61999999988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6.5" customHeight="1">
      <c r="A30" s="115" t="s">
        <v>50</v>
      </c>
      <c r="B30" s="116"/>
      <c r="C30" s="117"/>
    </row>
    <row r="31" spans="1:9">
      <c r="A31" s="37" t="s">
        <v>28</v>
      </c>
      <c r="B31" s="37"/>
    </row>
    <row r="32" spans="1:9" ht="27.75" customHeight="1">
      <c r="A32" s="115" t="s">
        <v>51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" priority="6">
      <formula>$C$12&lt;&gt;0</formula>
    </cfRule>
  </conditionalFormatting>
  <conditionalFormatting sqref="A29">
    <cfRule type="expression" dxfId="10" priority="5">
      <formula>$C$12&lt;&gt;0</formula>
    </cfRule>
  </conditionalFormatting>
  <conditionalFormatting sqref="A32:C32">
    <cfRule type="expression" dxfId="9" priority="4">
      <formula>$B$24&lt;&gt;0</formula>
    </cfRule>
  </conditionalFormatting>
  <conditionalFormatting sqref="A31">
    <cfRule type="expression" dxfId="8" priority="3">
      <formula>$B$24&lt;&gt;0</formula>
    </cfRule>
  </conditionalFormatting>
  <conditionalFormatting sqref="A12">
    <cfRule type="expression" dxfId="7" priority="2">
      <formula>$C$12&lt;&gt;0</formula>
    </cfRule>
  </conditionalFormatting>
  <conditionalFormatting sqref="A24">
    <cfRule type="expression" dxfId="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3.42578125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7.42578125" style="34" customWidth="1"/>
    <col min="10" max="16384" width="22.85546875" style="34"/>
  </cols>
  <sheetData>
    <row r="1" spans="1:28">
      <c r="A1" s="110" t="s">
        <v>59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1273110.2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5928122.6299999999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39068.82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1665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5968856.4500000002</v>
      </c>
      <c r="D13" s="45" t="s">
        <v>52</v>
      </c>
      <c r="F13" s="58">
        <f>B15+B16</f>
        <v>5734326.2400000002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170913.32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5734326.2400000002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5905239.5600000005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2.8942656477089643E-2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170913.32</v>
      </c>
      <c r="C24" s="81"/>
      <c r="D24" s="41"/>
    </row>
    <row r="25" spans="1:9" ht="12.75" customHeight="1">
      <c r="A25" s="80" t="s">
        <v>25</v>
      </c>
      <c r="B25" s="73"/>
      <c r="C25" s="86">
        <v>5905239.5600000005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1336727.0899999999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 t="s">
        <v>53</v>
      </c>
      <c r="B30" s="98"/>
      <c r="C30" s="99"/>
    </row>
    <row r="31" spans="1:9">
      <c r="A31" s="37" t="s">
        <v>28</v>
      </c>
      <c r="B31" s="37"/>
    </row>
    <row r="32" spans="1:9">
      <c r="A32" s="97" t="s">
        <v>54</v>
      </c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 t="s">
        <v>55</v>
      </c>
      <c r="C35" s="41"/>
      <c r="D35" s="41"/>
    </row>
    <row r="36" spans="1:4" ht="12.75" hidden="1" customHeight="1">
      <c r="B36" s="41" t="s">
        <v>56</v>
      </c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" priority="6">
      <formula>$C$12&lt;&gt;0</formula>
    </cfRule>
  </conditionalFormatting>
  <conditionalFormatting sqref="A29">
    <cfRule type="expression" dxfId="4" priority="5">
      <formula>$C$12&lt;&gt;0</formula>
    </cfRule>
  </conditionalFormatting>
  <conditionalFormatting sqref="A32:C32">
    <cfRule type="expression" dxfId="3" priority="4">
      <formula>$B$24&lt;&gt;0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4.7109375" style="34" customWidth="1"/>
    <col min="10" max="16384" width="22.85546875" style="34"/>
  </cols>
  <sheetData>
    <row r="1" spans="1:28">
      <c r="A1" s="110" t="s">
        <v>85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10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1562616.65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6388044.7699999996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310306.95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6698351.7199999997</v>
      </c>
      <c r="D13" s="45"/>
      <c r="F13" s="58">
        <f>B15+B16</f>
        <v>2074425.2000000002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5043142.99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1095476.31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978948.89</v>
      </c>
      <c r="C16" s="81"/>
      <c r="D16" s="42"/>
      <c r="F16" s="58">
        <f>F13+F14</f>
        <v>7117568.1900000004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344028.94</v>
      </c>
      <c r="C17" s="81"/>
      <c r="D17" s="42"/>
      <c r="F17" s="54">
        <f>F14/F16</f>
        <v>0.70854860190668578</v>
      </c>
      <c r="G17" s="55" t="s">
        <v>17</v>
      </c>
      <c r="H17" s="56"/>
      <c r="I17" s="57"/>
    </row>
    <row r="18" spans="1:9">
      <c r="A18" s="82" t="s">
        <v>18</v>
      </c>
      <c r="B18" s="83">
        <v>117389.84</v>
      </c>
      <c r="C18" s="81"/>
      <c r="D18" s="42"/>
      <c r="G18" s="36"/>
    </row>
    <row r="19" spans="1:9">
      <c r="A19" s="82" t="s">
        <v>19</v>
      </c>
      <c r="B19" s="83">
        <v>985251.81</v>
      </c>
      <c r="C19" s="81"/>
      <c r="D19" s="42"/>
      <c r="G19" s="36"/>
    </row>
    <row r="20" spans="1:9">
      <c r="A20" s="82" t="s">
        <v>20</v>
      </c>
      <c r="B20" s="83">
        <v>473903.18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3122569.22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7117568.1900000004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1143400.1799999988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1" priority="6">
      <formula>$C$12&lt;&gt;0</formula>
    </cfRule>
  </conditionalFormatting>
  <conditionalFormatting sqref="A29">
    <cfRule type="expression" dxfId="160" priority="5">
      <formula>$C$12&lt;&gt;0</formula>
    </cfRule>
  </conditionalFormatting>
  <conditionalFormatting sqref="A32:C32">
    <cfRule type="expression" dxfId="159" priority="4">
      <formula>$B$24&lt;&gt;0</formula>
    </cfRule>
  </conditionalFormatting>
  <conditionalFormatting sqref="A31">
    <cfRule type="expression" dxfId="158" priority="3">
      <formula>$B$24&lt;&gt;0</formula>
    </cfRule>
  </conditionalFormatting>
  <conditionalFormatting sqref="A12">
    <cfRule type="expression" dxfId="157" priority="2">
      <formula>$C$12&lt;&gt;0</formula>
    </cfRule>
  </conditionalFormatting>
  <conditionalFormatting sqref="A24">
    <cfRule type="expression" dxfId="15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10" t="s">
        <v>84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33747.410000000003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936677.1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94563.18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1031240.28</v>
      </c>
      <c r="D13" s="45"/>
      <c r="F13" s="58">
        <f>B15+B16</f>
        <v>132910.62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843970.5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132910.62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976881.12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377100.79999999999</v>
      </c>
      <c r="C17" s="81"/>
      <c r="D17" s="42"/>
      <c r="F17" s="54">
        <f>F14/F16</f>
        <v>0.86394391571412499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466869.7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976881.12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88106.569999999949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55" priority="6">
      <formula>$C$12&lt;&gt;0</formula>
    </cfRule>
  </conditionalFormatting>
  <conditionalFormatting sqref="A29">
    <cfRule type="expression" dxfId="154" priority="5">
      <formula>$C$12&lt;&gt;0</formula>
    </cfRule>
  </conditionalFormatting>
  <conditionalFormatting sqref="A32:C32">
    <cfRule type="expression" dxfId="153" priority="4">
      <formula>$B$24&lt;&gt;0</formula>
    </cfRule>
  </conditionalFormatting>
  <conditionalFormatting sqref="A31">
    <cfRule type="expression" dxfId="152" priority="3">
      <formula>$B$24&lt;&gt;0</formula>
    </cfRule>
  </conditionalFormatting>
  <conditionalFormatting sqref="A12">
    <cfRule type="expression" dxfId="151" priority="2">
      <formula>$C$12&lt;&gt;0</formula>
    </cfRule>
  </conditionalFormatting>
  <conditionalFormatting sqref="A24">
    <cfRule type="expression" dxfId="15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7.7109375" style="34" customWidth="1"/>
    <col min="10" max="16384" width="22.85546875" style="34"/>
  </cols>
  <sheetData>
    <row r="1" spans="1:28">
      <c r="A1" s="111" t="s">
        <v>83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28420.12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190278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190278</v>
      </c>
      <c r="D13" s="45"/>
      <c r="F13" s="58">
        <f>B15+B16</f>
        <v>168207.06999999998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168207.06999999998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168207.06999999998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168207.06999999998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50491.050000000017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9" priority="6">
      <formula>$C$12&lt;&gt;0</formula>
    </cfRule>
  </conditionalFormatting>
  <conditionalFormatting sqref="A29">
    <cfRule type="expression" dxfId="148" priority="5">
      <formula>$C$12&lt;&gt;0</formula>
    </cfRule>
  </conditionalFormatting>
  <conditionalFormatting sqref="A32:C32">
    <cfRule type="expression" dxfId="147" priority="4">
      <formula>$B$24&lt;&gt;0</formula>
    </cfRule>
  </conditionalFormatting>
  <conditionalFormatting sqref="A31">
    <cfRule type="expression" dxfId="146" priority="3">
      <formula>$B$24&lt;&gt;0</formula>
    </cfRule>
  </conditionalFormatting>
  <conditionalFormatting sqref="A12">
    <cfRule type="expression" dxfId="145" priority="2">
      <formula>$C$12&lt;&gt;0</formula>
    </cfRule>
  </conditionalFormatting>
  <conditionalFormatting sqref="A24">
    <cfRule type="expression" dxfId="144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11" t="s">
        <v>82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730399.34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1971061.02</v>
      </c>
      <c r="D10" s="45"/>
      <c r="F10" s="120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0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3150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1974211.02</v>
      </c>
      <c r="D13" s="45"/>
      <c r="F13" s="58">
        <f>B15+B16</f>
        <v>2008197.3199999998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691497.14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1316700.18</v>
      </c>
      <c r="C16" s="81"/>
      <c r="D16" s="42"/>
      <c r="F16" s="58">
        <f>F13+F14</f>
        <v>2008197.3199999998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2008197.3199999998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696413.04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 t="s">
        <v>36</v>
      </c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3" priority="6">
      <formula>$C$12&lt;&gt;0</formula>
    </cfRule>
  </conditionalFormatting>
  <conditionalFormatting sqref="A29">
    <cfRule type="expression" dxfId="142" priority="5">
      <formula>$C$12&lt;&gt;0</formula>
    </cfRule>
  </conditionalFormatting>
  <conditionalFormatting sqref="A32:C32">
    <cfRule type="expression" dxfId="141" priority="4">
      <formula>$B$24&lt;&gt;0</formula>
    </cfRule>
  </conditionalFormatting>
  <conditionalFormatting sqref="A31">
    <cfRule type="expression" dxfId="140" priority="3">
      <formula>$B$24&lt;&gt;0</formula>
    </cfRule>
  </conditionalFormatting>
  <conditionalFormatting sqref="A12">
    <cfRule type="expression" dxfId="139" priority="2">
      <formula>$C$12&lt;&gt;0</formula>
    </cfRule>
  </conditionalFormatting>
  <conditionalFormatting sqref="A24">
    <cfRule type="expression" dxfId="13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2.28515625" style="34" customWidth="1"/>
    <col min="10" max="16384" width="22.85546875" style="34"/>
  </cols>
  <sheetData>
    <row r="1" spans="1:28">
      <c r="A1" s="111" t="s">
        <v>81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413804.37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2112379.6100000003</v>
      </c>
      <c r="D10" s="45"/>
      <c r="F10" s="112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167833.17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1657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2281869.7800000003</v>
      </c>
      <c r="D13" s="45"/>
      <c r="F13" s="58">
        <f>B15+B16</f>
        <v>1886548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446303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8">
        <v>563214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8">
        <v>1323334</v>
      </c>
      <c r="C16" s="81"/>
      <c r="D16" s="42"/>
      <c r="F16" s="58">
        <f>F13+F14</f>
        <v>2332851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8">
        <v>17201</v>
      </c>
      <c r="C17" s="81"/>
      <c r="D17" s="42"/>
      <c r="F17" s="54">
        <f>F14/F16</f>
        <v>0.19131226126314968</v>
      </c>
      <c r="G17" s="55" t="s">
        <v>17</v>
      </c>
      <c r="H17" s="56"/>
      <c r="I17" s="57"/>
    </row>
    <row r="18" spans="1:9">
      <c r="A18" s="82" t="s">
        <v>18</v>
      </c>
      <c r="B18" s="88">
        <v>0</v>
      </c>
      <c r="C18" s="81"/>
      <c r="D18" s="42"/>
      <c r="G18" s="36"/>
    </row>
    <row r="19" spans="1:9">
      <c r="A19" s="82" t="s">
        <v>19</v>
      </c>
      <c r="B19" s="88">
        <v>0</v>
      </c>
      <c r="C19" s="81"/>
      <c r="D19" s="42"/>
      <c r="G19" s="36"/>
    </row>
    <row r="20" spans="1:9">
      <c r="A20" s="82" t="s">
        <v>20</v>
      </c>
      <c r="B20" s="88">
        <v>0</v>
      </c>
      <c r="C20" s="81"/>
      <c r="D20" s="42"/>
    </row>
    <row r="21" spans="1:9">
      <c r="A21" s="82" t="s">
        <v>21</v>
      </c>
      <c r="B21" s="88">
        <v>0</v>
      </c>
      <c r="C21" s="81"/>
      <c r="D21" s="42"/>
    </row>
    <row r="22" spans="1:9">
      <c r="A22" s="84" t="s">
        <v>22</v>
      </c>
      <c r="B22" s="88">
        <v>0</v>
      </c>
      <c r="C22" s="81"/>
      <c r="D22" s="42"/>
    </row>
    <row r="23" spans="1:9">
      <c r="A23" s="82" t="s">
        <v>23</v>
      </c>
      <c r="B23" s="88">
        <v>402692</v>
      </c>
      <c r="C23" s="81"/>
      <c r="D23" s="42"/>
    </row>
    <row r="24" spans="1:9">
      <c r="A24" s="75" t="s">
        <v>24</v>
      </c>
      <c r="B24" s="89">
        <v>26410</v>
      </c>
      <c r="C24" s="81"/>
      <c r="D24" s="41"/>
    </row>
    <row r="25" spans="1:9" ht="12.75" customHeight="1">
      <c r="A25" s="80" t="s">
        <v>25</v>
      </c>
      <c r="B25" s="73"/>
      <c r="C25" s="86">
        <v>2332851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362823.15000000037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 t="s">
        <v>37</v>
      </c>
      <c r="B30" s="116"/>
      <c r="C30" s="117"/>
    </row>
    <row r="31" spans="1:9">
      <c r="A31" s="37" t="s">
        <v>28</v>
      </c>
      <c r="B31" s="37"/>
    </row>
    <row r="32" spans="1:9" ht="12.75" customHeight="1">
      <c r="A32" s="115" t="s">
        <v>38</v>
      </c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29">
    <cfRule type="expression" dxfId="137" priority="6">
      <formula>$C$12&lt;&gt;0</formula>
    </cfRule>
  </conditionalFormatting>
  <conditionalFormatting sqref="A31">
    <cfRule type="expression" dxfId="136" priority="5">
      <formula>$B$24&lt;&gt;0</formula>
    </cfRule>
  </conditionalFormatting>
  <conditionalFormatting sqref="A12">
    <cfRule type="expression" dxfId="135" priority="4">
      <formula>$C$12&lt;&gt;0</formula>
    </cfRule>
  </conditionalFormatting>
  <conditionalFormatting sqref="A24">
    <cfRule type="expression" dxfId="134" priority="3">
      <formula>$B$24&lt;&gt;0</formula>
    </cfRule>
  </conditionalFormatting>
  <conditionalFormatting sqref="A32:C32">
    <cfRule type="expression" dxfId="133" priority="2">
      <formula>$B$24&lt;&gt;0</formula>
    </cfRule>
  </conditionalFormatting>
  <conditionalFormatting sqref="A30">
    <cfRule type="expression" dxfId="132" priority="1">
      <formula>$C$12&lt;&gt;0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11" t="s">
        <v>80</v>
      </c>
      <c r="B1" s="111"/>
      <c r="C1" s="111"/>
    </row>
    <row r="2" spans="1:28">
      <c r="A2" s="111" t="s">
        <v>0</v>
      </c>
      <c r="B2" s="111"/>
      <c r="C2" s="111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1" t="s">
        <v>1</v>
      </c>
      <c r="B3" s="111"/>
      <c r="C3" s="111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1" t="s">
        <v>35</v>
      </c>
      <c r="B4" s="111"/>
      <c r="C4" s="111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662778.94999999995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1753449.3</v>
      </c>
      <c r="D10" s="45"/>
      <c r="F10" s="107" t="s">
        <v>6</v>
      </c>
      <c r="G10" s="113"/>
      <c r="H10" s="113"/>
      <c r="I10" s="114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227523.75</v>
      </c>
      <c r="D11" s="45"/>
      <c r="F11" s="112"/>
      <c r="G11" s="113"/>
      <c r="H11" s="113"/>
      <c r="I11" s="114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1980973.05</v>
      </c>
      <c r="D13" s="45"/>
      <c r="F13" s="58">
        <f>B15+B16</f>
        <v>2152844.36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8">
        <v>1287089.51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8">
        <v>865754.85</v>
      </c>
      <c r="C16" s="81"/>
      <c r="D16" s="42"/>
      <c r="F16" s="58">
        <f>F13+F14</f>
        <v>2152844.36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0</v>
      </c>
      <c r="C17" s="81"/>
      <c r="D17" s="42"/>
      <c r="F17" s="54">
        <f>F14/F16</f>
        <v>0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0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2152844.36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490907.64000000013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15"/>
      <c r="B30" s="116"/>
      <c r="C30" s="117"/>
    </row>
    <row r="31" spans="1:9">
      <c r="A31" s="37" t="s">
        <v>28</v>
      </c>
      <c r="B31" s="37"/>
    </row>
    <row r="32" spans="1:9">
      <c r="A32" s="115"/>
      <c r="B32" s="118"/>
      <c r="C32" s="119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31" priority="6">
      <formula>$C$12&lt;&gt;0</formula>
    </cfRule>
  </conditionalFormatting>
  <conditionalFormatting sqref="A29">
    <cfRule type="expression" dxfId="130" priority="5">
      <formula>$C$12&lt;&gt;0</formula>
    </cfRule>
  </conditionalFormatting>
  <conditionalFormatting sqref="A32:C32">
    <cfRule type="expression" dxfId="129" priority="4">
      <formula>$B$24&lt;&gt;0</formula>
    </cfRule>
  </conditionalFormatting>
  <conditionalFormatting sqref="A31">
    <cfRule type="expression" dxfId="128" priority="3">
      <formula>$B$24&lt;&gt;0</formula>
    </cfRule>
  </conditionalFormatting>
  <conditionalFormatting sqref="A12">
    <cfRule type="expression" dxfId="127" priority="2">
      <formula>$C$12&lt;&gt;0</formula>
    </cfRule>
  </conditionalFormatting>
  <conditionalFormatting sqref="A24">
    <cfRule type="expression" dxfId="12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10" t="s">
        <v>79</v>
      </c>
      <c r="B1" s="104"/>
      <c r="C1" s="104"/>
    </row>
    <row r="2" spans="1:28">
      <c r="A2" s="110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28">
      <c r="A3" s="110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28">
      <c r="A4" s="110" t="s">
        <v>35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28" ht="4.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28" ht="13.5" thickBot="1">
      <c r="A6" s="60"/>
      <c r="B6" s="61" t="s">
        <v>2</v>
      </c>
      <c r="C6" s="62" t="s">
        <v>57</v>
      </c>
      <c r="D6" s="44" t="s">
        <v>3</v>
      </c>
    </row>
    <row r="7" spans="1:28" ht="5.25" customHeight="1" thickTop="1">
      <c r="A7" s="63"/>
      <c r="B7" s="64"/>
      <c r="C7" s="65"/>
      <c r="D7" s="35"/>
    </row>
    <row r="8" spans="1:28">
      <c r="A8" s="66" t="s">
        <v>4</v>
      </c>
      <c r="B8" s="67"/>
      <c r="C8" s="68">
        <v>116700.99</v>
      </c>
      <c r="D8" s="45"/>
    </row>
    <row r="9" spans="1:28" ht="4.5" customHeight="1">
      <c r="A9" s="69"/>
      <c r="B9" s="70"/>
      <c r="C9" s="71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2" t="s">
        <v>5</v>
      </c>
      <c r="B10" s="73"/>
      <c r="C10" s="74">
        <v>148574.07999999999</v>
      </c>
      <c r="D10" s="45"/>
      <c r="F10" s="107" t="s">
        <v>6</v>
      </c>
      <c r="G10" s="95"/>
      <c r="H10" s="95"/>
      <c r="I10" s="9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2" t="s">
        <v>7</v>
      </c>
      <c r="B11" s="73"/>
      <c r="C11" s="74">
        <v>2120.58</v>
      </c>
      <c r="D11" s="45"/>
      <c r="F11" s="94"/>
      <c r="G11" s="95"/>
      <c r="H11" s="95"/>
      <c r="I11" s="9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5" t="s">
        <v>8</v>
      </c>
      <c r="B12" s="73"/>
      <c r="C12" s="76">
        <v>0</v>
      </c>
      <c r="D12" s="45"/>
      <c r="F12" s="50" t="s">
        <v>33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7" t="s">
        <v>9</v>
      </c>
      <c r="B13" s="78"/>
      <c r="C13" s="79">
        <v>150694.65999999997</v>
      </c>
      <c r="D13" s="45"/>
      <c r="F13" s="58">
        <f>B15+B16</f>
        <v>42048.28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0" t="s">
        <v>11</v>
      </c>
      <c r="B14" s="73"/>
      <c r="C14" s="81"/>
      <c r="D14" s="42"/>
      <c r="F14" s="59">
        <f>SUM(B17:B24)</f>
        <v>16057.93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2" t="s">
        <v>13</v>
      </c>
      <c r="B15" s="83">
        <v>42048.28</v>
      </c>
      <c r="C15" s="81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2" t="s">
        <v>14</v>
      </c>
      <c r="B16" s="83">
        <v>0</v>
      </c>
      <c r="C16" s="81"/>
      <c r="D16" s="42"/>
      <c r="F16" s="58">
        <f>F13+F14</f>
        <v>58106.21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2" t="s">
        <v>16</v>
      </c>
      <c r="B17" s="83">
        <v>9151.17</v>
      </c>
      <c r="C17" s="81"/>
      <c r="D17" s="42"/>
      <c r="F17" s="54">
        <f>F14/F16</f>
        <v>0.27635479925467521</v>
      </c>
      <c r="G17" s="55" t="s">
        <v>17</v>
      </c>
      <c r="H17" s="56"/>
      <c r="I17" s="57"/>
    </row>
    <row r="18" spans="1:9">
      <c r="A18" s="82" t="s">
        <v>18</v>
      </c>
      <c r="B18" s="83">
        <v>0</v>
      </c>
      <c r="C18" s="81"/>
      <c r="D18" s="42"/>
      <c r="G18" s="36"/>
    </row>
    <row r="19" spans="1:9">
      <c r="A19" s="82" t="s">
        <v>19</v>
      </c>
      <c r="B19" s="83">
        <v>0</v>
      </c>
      <c r="C19" s="81"/>
      <c r="D19" s="42"/>
      <c r="G19" s="36"/>
    </row>
    <row r="20" spans="1:9">
      <c r="A20" s="82" t="s">
        <v>20</v>
      </c>
      <c r="B20" s="83">
        <v>0</v>
      </c>
      <c r="C20" s="81"/>
      <c r="D20" s="42"/>
    </row>
    <row r="21" spans="1:9">
      <c r="A21" s="82" t="s">
        <v>21</v>
      </c>
      <c r="B21" s="83">
        <v>0</v>
      </c>
      <c r="C21" s="81"/>
      <c r="D21" s="42"/>
    </row>
    <row r="22" spans="1:9">
      <c r="A22" s="84" t="s">
        <v>22</v>
      </c>
      <c r="B22" s="83">
        <v>6906.76</v>
      </c>
      <c r="C22" s="81"/>
      <c r="D22" s="42"/>
    </row>
    <row r="23" spans="1:9">
      <c r="A23" s="82" t="s">
        <v>23</v>
      </c>
      <c r="B23" s="83">
        <v>0</v>
      </c>
      <c r="C23" s="81"/>
      <c r="D23" s="42"/>
    </row>
    <row r="24" spans="1:9">
      <c r="A24" s="75" t="s">
        <v>24</v>
      </c>
      <c r="B24" s="85">
        <v>0</v>
      </c>
      <c r="C24" s="81"/>
      <c r="D24" s="41"/>
    </row>
    <row r="25" spans="1:9" ht="12.75" customHeight="1">
      <c r="A25" s="80" t="s">
        <v>25</v>
      </c>
      <c r="B25" s="73"/>
      <c r="C25" s="86">
        <v>58106.21</v>
      </c>
      <c r="D25" s="41"/>
    </row>
    <row r="26" spans="1:9">
      <c r="A26" s="80"/>
      <c r="B26" s="73"/>
      <c r="C26" s="81"/>
      <c r="D26" s="41"/>
    </row>
    <row r="27" spans="1:9" ht="14.25" customHeight="1" thickBot="1">
      <c r="A27" s="80" t="s">
        <v>26</v>
      </c>
      <c r="B27" s="73"/>
      <c r="C27" s="87">
        <v>209289.43999999997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7"/>
      <c r="B30" s="98"/>
      <c r="C30" s="99"/>
    </row>
    <row r="31" spans="1:9">
      <c r="A31" s="37" t="s">
        <v>28</v>
      </c>
      <c r="B31" s="37"/>
    </row>
    <row r="32" spans="1:9">
      <c r="A32" s="97"/>
      <c r="B32" s="100"/>
      <c r="C32" s="10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25" priority="6">
      <formula>$C$12&lt;&gt;0</formula>
    </cfRule>
  </conditionalFormatting>
  <conditionalFormatting sqref="A29">
    <cfRule type="expression" dxfId="124" priority="5">
      <formula>$C$12&lt;&gt;0</formula>
    </cfRule>
  </conditionalFormatting>
  <conditionalFormatting sqref="A32:C32">
    <cfRule type="expression" dxfId="123" priority="4">
      <formula>$B$24&lt;&gt;0</formula>
    </cfRule>
  </conditionalFormatting>
  <conditionalFormatting sqref="A31">
    <cfRule type="expression" dxfId="122" priority="3">
      <formula>$B$24&lt;&gt;0</formula>
    </cfRule>
  </conditionalFormatting>
  <conditionalFormatting sqref="A12">
    <cfRule type="expression" dxfId="121" priority="2">
      <formula>$C$12&lt;&gt;0</formula>
    </cfRule>
  </conditionalFormatting>
  <conditionalFormatting sqref="A24">
    <cfRule type="expression" dxfId="12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2020-01-14T15:43:49Z</cp:lastPrinted>
  <dcterms:created xsi:type="dcterms:W3CDTF">2014-12-06T18:09:17Z</dcterms:created>
  <dcterms:modified xsi:type="dcterms:W3CDTF">2020-02-13T15:11:26Z</dcterms:modified>
</cp:coreProperties>
</file>