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ue.colorado\Desktop\Web files\Savannah\"/>
    </mc:Choice>
  </mc:AlternateContent>
  <bookViews>
    <workbookView xWindow="0" yWindow="0" windowWidth="19200" windowHeight="10980"/>
  </bookViews>
  <sheets>
    <sheet name="Final" sheetId="1" r:id="rId1"/>
  </sheets>
  <definedNames>
    <definedName name="Appropriation">Final!$B$4</definedName>
    <definedName name="BudgetRequest">Final!$D$4</definedName>
    <definedName name="GAA">Final!$V$4</definedName>
    <definedName name="GAA_Appropriation1">Final!$X$4</definedName>
    <definedName name="GAA_Appropriation2">Final!$Z$4</definedName>
    <definedName name="_xlnm.Print_Area" localSheetId="0">Final!$A$1:$Z$31</definedName>
    <definedName name="RecommendedBudget">Final!$F$4</definedName>
  </definedNames>
  <calcPr calcId="162913"/>
</workbook>
</file>

<file path=xl/calcChain.xml><?xml version="1.0" encoding="utf-8"?>
<calcChain xmlns="http://schemas.openxmlformats.org/spreadsheetml/2006/main">
  <c r="X28" i="1" l="1"/>
  <c r="Z28" i="1" s="1"/>
  <c r="X26" i="1"/>
  <c r="X22" i="1"/>
  <c r="Z22" i="1" s="1"/>
  <c r="X18" i="1"/>
  <c r="X17" i="1"/>
  <c r="X16" i="1"/>
  <c r="X19" i="1" s="1"/>
  <c r="X12" i="1"/>
  <c r="X13" i="1" s="1"/>
  <c r="X8" i="1"/>
  <c r="X7" i="1"/>
  <c r="X9" i="1" s="1"/>
  <c r="Z18" i="1"/>
  <c r="Z17" i="1"/>
  <c r="Z16" i="1"/>
  <c r="Z12" i="1"/>
  <c r="Z26" i="1"/>
  <c r="Z7" i="1"/>
  <c r="V28" i="1"/>
  <c r="V27" i="1"/>
  <c r="X27" i="1" s="1"/>
  <c r="Z27" i="1" s="1"/>
  <c r="V23" i="1"/>
  <c r="V19" i="1"/>
  <c r="V13" i="1"/>
  <c r="V9" i="1"/>
  <c r="X29" i="1" l="1"/>
  <c r="X23" i="1"/>
  <c r="V29" i="1"/>
  <c r="V31" i="1" s="1"/>
  <c r="Z8" i="1"/>
  <c r="T28" i="1"/>
  <c r="T29" i="1" s="1"/>
  <c r="R28" i="1"/>
  <c r="T27" i="1"/>
  <c r="R27" i="1"/>
  <c r="R29" i="1" s="1"/>
  <c r="T23" i="1"/>
  <c r="R23" i="1"/>
  <c r="T19" i="1"/>
  <c r="R19" i="1"/>
  <c r="T13" i="1"/>
  <c r="R13" i="1"/>
  <c r="T9" i="1"/>
  <c r="R9" i="1"/>
  <c r="X31" i="1" l="1"/>
  <c r="T31" i="1"/>
  <c r="R31" i="1"/>
  <c r="P28" i="1"/>
  <c r="P27" i="1"/>
  <c r="P23" i="1"/>
  <c r="P19" i="1"/>
  <c r="P13" i="1"/>
  <c r="P9" i="1"/>
  <c r="P29" i="1" l="1"/>
  <c r="P31" i="1"/>
  <c r="N28" i="1" l="1"/>
  <c r="N27" i="1"/>
  <c r="N29" i="1" s="1"/>
  <c r="L16" i="1"/>
  <c r="L29" i="1"/>
  <c r="L23" i="1"/>
  <c r="L13" i="1"/>
  <c r="L9" i="1"/>
  <c r="N23" i="1"/>
  <c r="N19" i="1"/>
  <c r="N13" i="1"/>
  <c r="N9" i="1"/>
  <c r="L19" i="1" l="1"/>
  <c r="L31" i="1" s="1"/>
  <c r="N31" i="1"/>
  <c r="B29" i="1" l="1"/>
  <c r="Z29" i="1" s="1"/>
  <c r="D29" i="1"/>
  <c r="F29" i="1"/>
  <c r="H29" i="1"/>
  <c r="J28" i="1"/>
  <c r="J27" i="1"/>
  <c r="J29" i="1" s="1"/>
  <c r="J23" i="1"/>
  <c r="J19" i="1"/>
  <c r="J13" i="1"/>
  <c r="J9" i="1"/>
  <c r="J31" i="1" l="1"/>
  <c r="F13" i="1"/>
  <c r="D13" i="1"/>
  <c r="H13" i="1"/>
  <c r="F23" i="1"/>
  <c r="D23" i="1"/>
  <c r="B23" i="1"/>
  <c r="Z23" i="1" s="1"/>
  <c r="B19" i="1"/>
  <c r="Z19" i="1" s="1"/>
  <c r="D19" i="1"/>
  <c r="F19" i="1"/>
  <c r="H16" i="1"/>
  <c r="H9" i="1"/>
  <c r="H19" i="1" l="1"/>
  <c r="H23" i="1"/>
  <c r="F9" i="1"/>
  <c r="F31" i="1" s="1"/>
  <c r="H31" i="1" l="1"/>
  <c r="B13" i="1"/>
  <c r="B9" i="1"/>
  <c r="Z9" i="1" s="1"/>
  <c r="D9" i="1"/>
  <c r="D31" i="1" s="1"/>
  <c r="Z13" i="1" l="1"/>
  <c r="B31" i="1"/>
  <c r="Z31" i="1" s="1"/>
</calcChain>
</file>

<file path=xl/sharedStrings.xml><?xml version="1.0" encoding="utf-8"?>
<sst xmlns="http://schemas.openxmlformats.org/spreadsheetml/2006/main" count="36" uniqueCount="31">
  <si>
    <t>Operating Budget</t>
  </si>
  <si>
    <t>Total</t>
  </si>
  <si>
    <t>DISTRICT CAREER AND ADULT EDUCATION</t>
  </si>
  <si>
    <t>Performance-Based Incentive Funds</t>
  </si>
  <si>
    <t>Vocational Formula Funds (Federal)</t>
  </si>
  <si>
    <t>Adult Basic Education Funds (Federal)</t>
  </si>
  <si>
    <t>Other Fund Requests</t>
  </si>
  <si>
    <t>Other Funds</t>
  </si>
  <si>
    <t>School and Instructional Enhancements</t>
  </si>
  <si>
    <t>Lotus House Women's Shelter</t>
  </si>
  <si>
    <t>Workforce Development Funds</t>
  </si>
  <si>
    <t>Pathways to a Career Opportunities Grant</t>
  </si>
  <si>
    <t>Grants and Aids</t>
  </si>
  <si>
    <t>2020-21 Appropriation</t>
  </si>
  <si>
    <t>2021-22 Legislative Budget Request</t>
  </si>
  <si>
    <t>FY 2021-22</t>
  </si>
  <si>
    <t>2021-22 Governor's Recommended Budget</t>
  </si>
  <si>
    <t>2021-22 Senate HE Approp Committee Recs</t>
  </si>
  <si>
    <t>Online Adult High School Program for the Library System</t>
  </si>
  <si>
    <t>West Technical Education Center - Adult Education &amp; Workforce Development Training</t>
  </si>
  <si>
    <t>Local Governments and Nonstate Entities - FCO Public Schools Special Projects</t>
  </si>
  <si>
    <t>Tom Haney Technical Center - Make it Happen</t>
  </si>
  <si>
    <t>2021-22 House HE Approp Committee Recs</t>
  </si>
  <si>
    <t>Open Door Grant Program</t>
  </si>
  <si>
    <t>2021-22 HB5001 As Introduced 4/8/21</t>
  </si>
  <si>
    <t>2021-22 SB2500 Engrossed 4/7/21</t>
  </si>
  <si>
    <t>2021-22 Senate Offer #1</t>
  </si>
  <si>
    <t>2021-22 House #1</t>
  </si>
  <si>
    <t>2021-22 Senate Bump Offer #1</t>
  </si>
  <si>
    <t>2021-22 GAA</t>
  </si>
  <si>
    <t>2021-22 GAA over/(under) 
20-21 Appropriation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</si>
</sst>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Continuous" vertical="top"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Fill="1" applyAlignment="1">
      <alignment vertical="top"/>
    </xf>
    <xf numFmtId="0" fontId="3" fillId="0" borderId="0" xfId="0" applyFont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3" fontId="1" fillId="0" borderId="0" xfId="0" applyNumberFormat="1" applyFont="1" applyAlignment="1">
      <alignment vertical="top"/>
    </xf>
    <xf numFmtId="5" fontId="1" fillId="0" borderId="0" xfId="0" applyNumberFormat="1" applyFont="1" applyFill="1" applyAlignment="1">
      <alignment vertical="top"/>
    </xf>
    <xf numFmtId="10" fontId="1" fillId="0" borderId="0" xfId="2" applyNumberFormat="1" applyFont="1" applyFill="1" applyAlignment="1">
      <alignment horizontal="right" vertical="top"/>
    </xf>
    <xf numFmtId="10" fontId="1" fillId="0" borderId="0" xfId="2" applyNumberFormat="1" applyFont="1" applyAlignment="1">
      <alignment vertical="top"/>
    </xf>
    <xf numFmtId="0" fontId="3" fillId="0" borderId="3" xfId="0" applyFont="1" applyBorder="1" applyAlignment="1">
      <alignment horizontal="left" vertical="top"/>
    </xf>
    <xf numFmtId="5" fontId="3" fillId="0" borderId="3" xfId="0" applyNumberFormat="1" applyFont="1" applyFill="1" applyBorder="1" applyAlignment="1">
      <alignment vertical="top"/>
    </xf>
    <xf numFmtId="10" fontId="3" fillId="0" borderId="3" xfId="2" applyNumberFormat="1" applyFont="1" applyFill="1" applyBorder="1" applyAlignment="1">
      <alignment vertical="top"/>
    </xf>
    <xf numFmtId="5" fontId="3" fillId="0" borderId="0" xfId="0" applyNumberFormat="1" applyFont="1" applyAlignment="1">
      <alignment vertical="top"/>
    </xf>
    <xf numFmtId="5" fontId="3" fillId="0" borderId="0" xfId="0" applyNumberFormat="1" applyFont="1" applyFill="1" applyBorder="1" applyAlignment="1">
      <alignment vertical="top"/>
    </xf>
    <xf numFmtId="10" fontId="3" fillId="0" borderId="0" xfId="2" applyNumberFormat="1" applyFont="1" applyFill="1" applyBorder="1" applyAlignment="1">
      <alignment vertical="top"/>
    </xf>
    <xf numFmtId="5" fontId="1" fillId="0" borderId="0" xfId="0" applyNumberFormat="1" applyFont="1" applyAlignment="1">
      <alignment vertical="top"/>
    </xf>
    <xf numFmtId="10" fontId="3" fillId="0" borderId="3" xfId="2" applyNumberFormat="1" applyFont="1" applyFill="1" applyBorder="1" applyAlignment="1">
      <alignment horizontal="right" vertical="top"/>
    </xf>
    <xf numFmtId="10" fontId="1" fillId="0" borderId="0" xfId="2" applyNumberFormat="1" applyFont="1" applyFill="1" applyAlignment="1">
      <alignment vertical="top"/>
    </xf>
    <xf numFmtId="0" fontId="6" fillId="0" borderId="0" xfId="0" applyFont="1" applyAlignment="1">
      <alignment horizontal="left" vertical="top" wrapText="1"/>
    </xf>
    <xf numFmtId="37" fontId="1" fillId="0" borderId="0" xfId="0" applyNumberFormat="1" applyFont="1" applyFill="1" applyAlignment="1">
      <alignment vertical="top"/>
    </xf>
    <xf numFmtId="0" fontId="1" fillId="0" borderId="2" xfId="0" applyFont="1" applyBorder="1" applyAlignment="1">
      <alignment horizontal="left" vertical="top"/>
    </xf>
    <xf numFmtId="5" fontId="1" fillId="0" borderId="2" xfId="0" applyNumberFormat="1" applyFont="1" applyFill="1" applyBorder="1" applyAlignment="1">
      <alignment vertical="top"/>
    </xf>
    <xf numFmtId="10" fontId="1" fillId="0" borderId="2" xfId="2" applyNumberFormat="1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5" fontId="3" fillId="0" borderId="0" xfId="0" applyNumberFormat="1" applyFont="1" applyFill="1" applyAlignment="1">
      <alignment vertical="top"/>
    </xf>
    <xf numFmtId="10" fontId="3" fillId="0" borderId="0" xfId="2" applyNumberFormat="1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3" fontId="1" fillId="0" borderId="0" xfId="3" applyNumberFormat="1" applyFont="1" applyAlignment="1">
      <alignment vertical="top"/>
    </xf>
    <xf numFmtId="164" fontId="1" fillId="0" borderId="0" xfId="3" applyNumberFormat="1" applyFont="1" applyAlignment="1">
      <alignment vertical="top"/>
    </xf>
    <xf numFmtId="43" fontId="1" fillId="0" borderId="0" xfId="3" applyFont="1" applyAlignment="1">
      <alignment vertical="top"/>
    </xf>
    <xf numFmtId="43" fontId="3" fillId="0" borderId="0" xfId="3" applyFont="1" applyAlignment="1">
      <alignment vertical="top"/>
    </xf>
  </cellXfs>
  <cellStyles count="4">
    <cellStyle name="Comma" xfId="3" builtinId="3"/>
    <cellStyle name="Comma 2" xfId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X19" sqref="X19"/>
    </sheetView>
  </sheetViews>
  <sheetFormatPr defaultColWidth="9.1796875" defaultRowHeight="12.5" x14ac:dyDescent="0.25"/>
  <cols>
    <col min="1" max="1" width="43.1796875" style="11" customWidth="1"/>
    <col min="2" max="2" width="13.54296875" style="3" customWidth="1"/>
    <col min="3" max="3" width="1.7265625" style="3" customWidth="1"/>
    <col min="4" max="4" width="14" style="3" customWidth="1"/>
    <col min="5" max="5" width="1.7265625" style="3" customWidth="1"/>
    <col min="6" max="6" width="15.1796875" style="3" customWidth="1"/>
    <col min="7" max="7" width="1.7265625" style="3" hidden="1" customWidth="1"/>
    <col min="8" max="8" width="15.1796875" style="3" hidden="1" customWidth="1"/>
    <col min="9" max="9" width="1.7265625" style="3" hidden="1" customWidth="1"/>
    <col min="10" max="10" width="15.1796875" style="3" hidden="1" customWidth="1"/>
    <col min="11" max="11" width="1.7265625" style="3" hidden="1" customWidth="1"/>
    <col min="12" max="12" width="14.26953125" style="5" hidden="1" customWidth="1"/>
    <col min="13" max="13" width="1.7265625" style="5" hidden="1" customWidth="1"/>
    <col min="14" max="14" width="13.81640625" style="5" hidden="1" customWidth="1"/>
    <col min="15" max="15" width="1.7265625" style="5" hidden="1" customWidth="1"/>
    <col min="16" max="16" width="13.81640625" style="5" hidden="1" customWidth="1"/>
    <col min="17" max="17" width="1.7265625" style="5" hidden="1" customWidth="1"/>
    <col min="18" max="18" width="13.81640625" style="5" hidden="1" customWidth="1"/>
    <col min="19" max="19" width="1.7265625" style="5" hidden="1" customWidth="1"/>
    <col min="20" max="20" width="13.81640625" style="5" hidden="1" customWidth="1"/>
    <col min="21" max="21" width="1.7265625" style="5" customWidth="1"/>
    <col min="22" max="22" width="13.81640625" style="5" customWidth="1"/>
    <col min="23" max="23" width="1.7265625" style="5" customWidth="1"/>
    <col min="24" max="24" width="13.81640625" style="5" customWidth="1"/>
    <col min="25" max="25" width="1.7265625" style="5" customWidth="1"/>
    <col min="26" max="26" width="15.453125" style="5" customWidth="1"/>
    <col min="27" max="27" width="14.453125" style="3" bestFit="1" customWidth="1"/>
    <col min="28" max="28" width="11.1796875" style="3" bestFit="1" customWidth="1"/>
    <col min="29" max="30" width="9.1796875" style="3"/>
    <col min="31" max="31" width="15" style="3" bestFit="1" customWidth="1"/>
    <col min="32" max="16384" width="9.1796875" style="3"/>
  </cols>
  <sheetData>
    <row r="1" spans="1:28" ht="13" x14ac:dyDescent="0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ht="13" x14ac:dyDescent="0.2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ht="13" x14ac:dyDescent="0.25">
      <c r="A3" s="4"/>
    </row>
    <row r="4" spans="1:28" s="10" customFormat="1" ht="63" customHeight="1" thickBot="1" x14ac:dyDescent="0.3">
      <c r="A4" s="6"/>
      <c r="B4" s="7" t="s">
        <v>13</v>
      </c>
      <c r="C4" s="8"/>
      <c r="D4" s="7" t="s">
        <v>14</v>
      </c>
      <c r="E4" s="8"/>
      <c r="F4" s="7" t="s">
        <v>16</v>
      </c>
      <c r="G4" s="8"/>
      <c r="H4" s="7" t="s">
        <v>17</v>
      </c>
      <c r="I4" s="8"/>
      <c r="J4" s="7" t="s">
        <v>22</v>
      </c>
      <c r="K4" s="8"/>
      <c r="L4" s="7" t="s">
        <v>25</v>
      </c>
      <c r="M4" s="9"/>
      <c r="N4" s="7" t="s">
        <v>24</v>
      </c>
      <c r="O4" s="7"/>
      <c r="P4" s="7" t="s">
        <v>26</v>
      </c>
      <c r="Q4" s="7"/>
      <c r="R4" s="7" t="s">
        <v>27</v>
      </c>
      <c r="S4" s="7"/>
      <c r="T4" s="7" t="s">
        <v>28</v>
      </c>
      <c r="U4" s="7"/>
      <c r="V4" s="7" t="s">
        <v>29</v>
      </c>
      <c r="W4" s="7"/>
      <c r="X4" s="7" t="s">
        <v>30</v>
      </c>
      <c r="Y4" s="7"/>
      <c r="Z4" s="7" t="s">
        <v>30</v>
      </c>
    </row>
    <row r="5" spans="1:28" x14ac:dyDescent="0.25">
      <c r="B5" s="5"/>
      <c r="C5" s="5"/>
      <c r="D5" s="5"/>
      <c r="E5" s="5"/>
      <c r="F5" s="5"/>
      <c r="G5" s="5"/>
      <c r="H5" s="5"/>
      <c r="I5" s="5"/>
      <c r="J5" s="5"/>
      <c r="K5" s="5"/>
    </row>
    <row r="6" spans="1:28" ht="13" x14ac:dyDescent="0.25">
      <c r="A6" s="12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AB6" s="13"/>
    </row>
    <row r="7" spans="1:28" x14ac:dyDescent="0.25">
      <c r="A7" s="11" t="s">
        <v>10</v>
      </c>
      <c r="B7" s="14">
        <v>372356891</v>
      </c>
      <c r="C7" s="14"/>
      <c r="D7" s="14">
        <v>372356891</v>
      </c>
      <c r="E7" s="14"/>
      <c r="F7" s="14">
        <v>372356891</v>
      </c>
      <c r="G7" s="14"/>
      <c r="H7" s="14">
        <v>369265854</v>
      </c>
      <c r="I7" s="14"/>
      <c r="J7" s="14">
        <v>372356891</v>
      </c>
      <c r="K7" s="14"/>
      <c r="L7" s="14">
        <v>369265854</v>
      </c>
      <c r="M7" s="14"/>
      <c r="N7" s="14">
        <v>372356891</v>
      </c>
      <c r="O7" s="14"/>
      <c r="P7" s="14">
        <v>372356891</v>
      </c>
      <c r="Q7" s="14"/>
      <c r="R7" s="14">
        <v>372356891</v>
      </c>
      <c r="S7" s="14"/>
      <c r="T7" s="14">
        <v>372356891</v>
      </c>
      <c r="U7" s="14"/>
      <c r="V7" s="14">
        <v>372356891</v>
      </c>
      <c r="W7" s="14"/>
      <c r="X7" s="14">
        <f>V7-B7</f>
        <v>0</v>
      </c>
      <c r="Y7" s="14"/>
      <c r="Z7" s="15">
        <f>IFERROR(X7/B7,"n/a")</f>
        <v>0</v>
      </c>
      <c r="AA7" s="16"/>
      <c r="AB7" s="13"/>
    </row>
    <row r="8" spans="1:28" x14ac:dyDescent="0.25">
      <c r="A8" s="11" t="s">
        <v>3</v>
      </c>
      <c r="B8" s="14">
        <v>6500000</v>
      </c>
      <c r="C8" s="14"/>
      <c r="D8" s="14">
        <v>6500000</v>
      </c>
      <c r="E8" s="14"/>
      <c r="F8" s="14">
        <v>6500000</v>
      </c>
      <c r="G8" s="14"/>
      <c r="H8" s="14">
        <v>6500000</v>
      </c>
      <c r="I8" s="14"/>
      <c r="J8" s="14">
        <v>6500000</v>
      </c>
      <c r="K8" s="14"/>
      <c r="L8" s="14">
        <v>6500000</v>
      </c>
      <c r="M8" s="14"/>
      <c r="N8" s="14">
        <v>6500000</v>
      </c>
      <c r="O8" s="14"/>
      <c r="P8" s="14">
        <v>6500000</v>
      </c>
      <c r="Q8" s="14"/>
      <c r="R8" s="14">
        <v>6500000</v>
      </c>
      <c r="S8" s="14"/>
      <c r="T8" s="14">
        <v>6500000</v>
      </c>
      <c r="U8" s="14"/>
      <c r="V8" s="14">
        <v>6500000</v>
      </c>
      <c r="W8" s="14"/>
      <c r="X8" s="14">
        <f>V8-B8</f>
        <v>0</v>
      </c>
      <c r="Y8" s="14"/>
      <c r="Z8" s="15">
        <f t="shared" ref="Z8:Z9" si="0">IFERROR(X8/B8,"n/a")</f>
        <v>0</v>
      </c>
      <c r="AB8" s="13"/>
    </row>
    <row r="9" spans="1:28" s="10" customFormat="1" ht="13" x14ac:dyDescent="0.25">
      <c r="A9" s="17" t="s">
        <v>0</v>
      </c>
      <c r="B9" s="18">
        <f>SUM(B7:B8)</f>
        <v>378856891</v>
      </c>
      <c r="C9" s="18"/>
      <c r="D9" s="18">
        <f>SUM(D7:D8)</f>
        <v>378856891</v>
      </c>
      <c r="E9" s="18"/>
      <c r="F9" s="18">
        <f>SUM(F7:F8)</f>
        <v>378856891</v>
      </c>
      <c r="G9" s="18"/>
      <c r="H9" s="18">
        <f>SUM(H7:H8)</f>
        <v>375765854</v>
      </c>
      <c r="I9" s="18"/>
      <c r="J9" s="18">
        <f>SUM(J7:J8)</f>
        <v>378856891</v>
      </c>
      <c r="K9" s="18"/>
      <c r="L9" s="18">
        <f>SUM(L7:L8)</f>
        <v>375765854</v>
      </c>
      <c r="M9" s="18"/>
      <c r="N9" s="18">
        <f>SUM(N7:N8)</f>
        <v>378856891</v>
      </c>
      <c r="O9" s="18"/>
      <c r="P9" s="18">
        <f>SUM(P7:P8)</f>
        <v>378856891</v>
      </c>
      <c r="Q9" s="18"/>
      <c r="R9" s="18">
        <f>SUM(R7:R8)</f>
        <v>378856891</v>
      </c>
      <c r="S9" s="18"/>
      <c r="T9" s="18">
        <f>SUM(T7:T8)</f>
        <v>378856891</v>
      </c>
      <c r="U9" s="18"/>
      <c r="V9" s="18">
        <f>SUM(V7:V8)</f>
        <v>378856891</v>
      </c>
      <c r="W9" s="18"/>
      <c r="X9" s="18">
        <f>SUM(X7:X8)</f>
        <v>0</v>
      </c>
      <c r="Y9" s="18"/>
      <c r="Z9" s="19">
        <f t="shared" si="0"/>
        <v>0</v>
      </c>
      <c r="AA9" s="20"/>
    </row>
    <row r="10" spans="1:28" s="10" customFormat="1" ht="13" x14ac:dyDescent="0.25">
      <c r="A10" s="6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20"/>
    </row>
    <row r="11" spans="1:28" s="10" customFormat="1" ht="13" x14ac:dyDescent="0.25">
      <c r="A11" s="12" t="s">
        <v>12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0"/>
    </row>
    <row r="12" spans="1:28" x14ac:dyDescent="0.25">
      <c r="A12" s="11" t="s">
        <v>11</v>
      </c>
      <c r="B12" s="14">
        <v>10000000</v>
      </c>
      <c r="C12" s="14"/>
      <c r="D12" s="14">
        <v>10000000</v>
      </c>
      <c r="E12" s="14"/>
      <c r="F12" s="14">
        <v>10000000</v>
      </c>
      <c r="G12" s="14"/>
      <c r="H12" s="14">
        <v>10000000</v>
      </c>
      <c r="I12" s="14"/>
      <c r="J12" s="14">
        <v>10000000</v>
      </c>
      <c r="K12" s="14"/>
      <c r="L12" s="14">
        <v>10000000</v>
      </c>
      <c r="M12" s="14"/>
      <c r="N12" s="14">
        <v>10000000</v>
      </c>
      <c r="O12" s="14"/>
      <c r="P12" s="14">
        <v>10000000</v>
      </c>
      <c r="Q12" s="14"/>
      <c r="R12" s="14">
        <v>10000000</v>
      </c>
      <c r="S12" s="14"/>
      <c r="T12" s="14">
        <v>10000000</v>
      </c>
      <c r="U12" s="14"/>
      <c r="V12" s="14">
        <v>10000000</v>
      </c>
      <c r="W12" s="14"/>
      <c r="X12" s="14">
        <f>V12-B12</f>
        <v>0</v>
      </c>
      <c r="Y12" s="14"/>
      <c r="Z12" s="15">
        <f t="shared" ref="Z12:Z13" si="1">IFERROR(X12/B12,"n/a")</f>
        <v>0</v>
      </c>
      <c r="AA12" s="23"/>
      <c r="AB12" s="13"/>
    </row>
    <row r="13" spans="1:28" ht="13" x14ac:dyDescent="0.25">
      <c r="A13" s="17" t="s">
        <v>1</v>
      </c>
      <c r="B13" s="18">
        <f>B12</f>
        <v>10000000</v>
      </c>
      <c r="C13" s="18"/>
      <c r="D13" s="18">
        <f t="shared" ref="D13:H13" si="2">D12</f>
        <v>10000000</v>
      </c>
      <c r="E13" s="18"/>
      <c r="F13" s="18">
        <f t="shared" si="2"/>
        <v>10000000</v>
      </c>
      <c r="G13" s="18"/>
      <c r="H13" s="18">
        <f t="shared" si="2"/>
        <v>10000000</v>
      </c>
      <c r="I13" s="18"/>
      <c r="J13" s="18">
        <f t="shared" ref="J13:N13" si="3">J12</f>
        <v>10000000</v>
      </c>
      <c r="K13" s="18"/>
      <c r="L13" s="18">
        <f t="shared" ref="L13" si="4">L12</f>
        <v>10000000</v>
      </c>
      <c r="M13" s="18"/>
      <c r="N13" s="18">
        <f t="shared" si="3"/>
        <v>10000000</v>
      </c>
      <c r="O13" s="18"/>
      <c r="P13" s="18">
        <f t="shared" ref="P13" si="5">P12</f>
        <v>10000000</v>
      </c>
      <c r="Q13" s="18"/>
      <c r="R13" s="18">
        <f t="shared" ref="R13" si="6">R12</f>
        <v>10000000</v>
      </c>
      <c r="S13" s="18"/>
      <c r="T13" s="18">
        <f t="shared" ref="T13:V13" si="7">T12</f>
        <v>10000000</v>
      </c>
      <c r="U13" s="18"/>
      <c r="V13" s="18">
        <f t="shared" si="7"/>
        <v>10000000</v>
      </c>
      <c r="W13" s="18"/>
      <c r="X13" s="18">
        <f>X12</f>
        <v>0</v>
      </c>
      <c r="Y13" s="18"/>
      <c r="Z13" s="24">
        <f t="shared" si="1"/>
        <v>0</v>
      </c>
      <c r="AA13" s="23"/>
      <c r="AB13" s="13"/>
    </row>
    <row r="14" spans="1:28" s="10" customFormat="1" ht="13" x14ac:dyDescent="0.25">
      <c r="A14" s="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0"/>
    </row>
    <row r="15" spans="1:28" ht="13" x14ac:dyDescent="0.25">
      <c r="A15" s="12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Z15" s="25"/>
    </row>
    <row r="16" spans="1:28" x14ac:dyDescent="0.25">
      <c r="A16" s="26" t="s">
        <v>9</v>
      </c>
      <c r="B16" s="14">
        <v>200000</v>
      </c>
      <c r="C16" s="14"/>
      <c r="D16" s="14">
        <v>100000</v>
      </c>
      <c r="E16" s="14"/>
      <c r="F16" s="14">
        <v>100000</v>
      </c>
      <c r="G16" s="14"/>
      <c r="H16" s="14">
        <f>100000+100000</f>
        <v>200000</v>
      </c>
      <c r="I16" s="14"/>
      <c r="J16" s="14">
        <v>100000</v>
      </c>
      <c r="K16" s="14"/>
      <c r="L16" s="14">
        <f>100000+100000</f>
        <v>200000</v>
      </c>
      <c r="M16" s="14"/>
      <c r="N16" s="14">
        <v>100000</v>
      </c>
      <c r="O16" s="14"/>
      <c r="P16" s="14">
        <v>200000</v>
      </c>
      <c r="Q16" s="14"/>
      <c r="R16" s="14">
        <v>200000</v>
      </c>
      <c r="S16" s="14"/>
      <c r="T16" s="14">
        <v>200000</v>
      </c>
      <c r="U16" s="14"/>
      <c r="V16" s="14">
        <v>200000</v>
      </c>
      <c r="W16" s="14"/>
      <c r="X16" s="14">
        <f>V16-B16</f>
        <v>0</v>
      </c>
      <c r="Y16" s="14"/>
      <c r="Z16" s="15">
        <f>IFERROR(X16/B16,"n/a")</f>
        <v>0</v>
      </c>
    </row>
    <row r="17" spans="1:31" ht="24" x14ac:dyDescent="0.25">
      <c r="A17" s="26" t="s">
        <v>18</v>
      </c>
      <c r="B17" s="14">
        <v>0</v>
      </c>
      <c r="C17" s="14"/>
      <c r="D17" s="14">
        <v>0</v>
      </c>
      <c r="E17" s="14"/>
      <c r="F17" s="14">
        <v>0</v>
      </c>
      <c r="G17" s="14"/>
      <c r="H17" s="14">
        <v>700000</v>
      </c>
      <c r="I17" s="14"/>
      <c r="J17" s="14">
        <v>0</v>
      </c>
      <c r="K17" s="14"/>
      <c r="L17" s="14">
        <v>700000</v>
      </c>
      <c r="M17" s="14"/>
      <c r="N17" s="14">
        <v>0</v>
      </c>
      <c r="O17" s="14"/>
      <c r="P17" s="14">
        <v>700000</v>
      </c>
      <c r="Q17" s="14"/>
      <c r="R17" s="14">
        <v>0</v>
      </c>
      <c r="S17" s="14"/>
      <c r="T17" s="14">
        <v>700000</v>
      </c>
      <c r="U17" s="14"/>
      <c r="V17" s="14">
        <v>700000</v>
      </c>
      <c r="W17" s="14"/>
      <c r="X17" s="14">
        <f>V17-B17</f>
        <v>700000</v>
      </c>
      <c r="Y17" s="14"/>
      <c r="Z17" s="15" t="str">
        <f>IFERROR(X17/B17,"n/a")</f>
        <v>n/a</v>
      </c>
    </row>
    <row r="18" spans="1:31" ht="24" x14ac:dyDescent="0.25">
      <c r="A18" s="26" t="s">
        <v>19</v>
      </c>
      <c r="B18" s="14">
        <v>0</v>
      </c>
      <c r="C18" s="14"/>
      <c r="D18" s="14">
        <v>0</v>
      </c>
      <c r="E18" s="14"/>
      <c r="F18" s="14">
        <v>0</v>
      </c>
      <c r="G18" s="14"/>
      <c r="H18" s="14">
        <v>250000</v>
      </c>
      <c r="I18" s="14"/>
      <c r="J18" s="14">
        <v>0</v>
      </c>
      <c r="K18" s="14"/>
      <c r="L18" s="14">
        <v>250000</v>
      </c>
      <c r="M18" s="14"/>
      <c r="N18" s="14">
        <v>0</v>
      </c>
      <c r="O18" s="14"/>
      <c r="P18" s="14">
        <v>250000</v>
      </c>
      <c r="Q18" s="14"/>
      <c r="R18" s="14">
        <v>250000</v>
      </c>
      <c r="S18" s="14"/>
      <c r="T18" s="14">
        <v>100000</v>
      </c>
      <c r="U18" s="14"/>
      <c r="V18" s="14">
        <v>426857</v>
      </c>
      <c r="W18" s="14"/>
      <c r="X18" s="14">
        <f>V18-B18</f>
        <v>426857</v>
      </c>
      <c r="Y18" s="14"/>
      <c r="Z18" s="15" t="str">
        <f>IFERROR(X18/B18,"n/a")</f>
        <v>n/a</v>
      </c>
      <c r="AB18" s="23"/>
    </row>
    <row r="19" spans="1:31" s="10" customFormat="1" ht="13" x14ac:dyDescent="0.25">
      <c r="A19" s="17" t="s">
        <v>1</v>
      </c>
      <c r="B19" s="18">
        <f>SUM(B16:B18)</f>
        <v>200000</v>
      </c>
      <c r="C19" s="18"/>
      <c r="D19" s="18">
        <f>SUM(D16:D18)</f>
        <v>100000</v>
      </c>
      <c r="E19" s="18"/>
      <c r="F19" s="18">
        <f>SUM(F16:F18)</f>
        <v>100000</v>
      </c>
      <c r="G19" s="18"/>
      <c r="H19" s="18">
        <f>SUM(H16:H18)</f>
        <v>1150000</v>
      </c>
      <c r="I19" s="18"/>
      <c r="J19" s="18">
        <f>SUM(J16:J18)</f>
        <v>100000</v>
      </c>
      <c r="K19" s="18"/>
      <c r="L19" s="18">
        <f>SUM(L16:L18)</f>
        <v>1150000</v>
      </c>
      <c r="M19" s="18"/>
      <c r="N19" s="18">
        <f>SUM(N16:N18)</f>
        <v>100000</v>
      </c>
      <c r="O19" s="18"/>
      <c r="P19" s="18">
        <f>SUM(P16:P18)</f>
        <v>1150000</v>
      </c>
      <c r="Q19" s="18"/>
      <c r="R19" s="18">
        <f>SUM(R16:R18)</f>
        <v>450000</v>
      </c>
      <c r="S19" s="18"/>
      <c r="T19" s="18">
        <f>SUM(T16:T18)</f>
        <v>1000000</v>
      </c>
      <c r="U19" s="18"/>
      <c r="V19" s="18">
        <f>SUM(V16:V18)</f>
        <v>1326857</v>
      </c>
      <c r="W19" s="18"/>
      <c r="X19" s="18">
        <f>SUM(X16:X18)</f>
        <v>1126857</v>
      </c>
      <c r="Y19" s="18"/>
      <c r="Z19" s="19">
        <f>IFERROR(X19/B19,"n/a")</f>
        <v>5.6342850000000002</v>
      </c>
      <c r="AA19" s="20"/>
    </row>
    <row r="20" spans="1:31" x14ac:dyDescent="0.25">
      <c r="B20" s="14"/>
      <c r="C20" s="27"/>
      <c r="D20" s="14"/>
      <c r="E20" s="27"/>
      <c r="F20" s="14"/>
      <c r="G20" s="27"/>
      <c r="H20" s="14"/>
      <c r="I20" s="27"/>
      <c r="J20" s="14"/>
      <c r="K20" s="27"/>
      <c r="L20" s="14"/>
      <c r="M20" s="27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25"/>
    </row>
    <row r="21" spans="1:31" ht="13" x14ac:dyDescent="0.25">
      <c r="A21" s="12" t="s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Z21" s="25"/>
    </row>
    <row r="22" spans="1:31" x14ac:dyDescent="0.25">
      <c r="A22" s="26" t="s">
        <v>21</v>
      </c>
      <c r="B22" s="14">
        <v>0</v>
      </c>
      <c r="C22" s="14"/>
      <c r="D22" s="14">
        <v>0</v>
      </c>
      <c r="E22" s="14"/>
      <c r="F22" s="14">
        <v>0</v>
      </c>
      <c r="G22" s="14"/>
      <c r="H22" s="14">
        <v>300000</v>
      </c>
      <c r="I22" s="14"/>
      <c r="J22" s="14">
        <v>0</v>
      </c>
      <c r="K22" s="14"/>
      <c r="L22" s="14">
        <v>300000</v>
      </c>
      <c r="M22" s="14"/>
      <c r="N22" s="14">
        <v>0</v>
      </c>
      <c r="O22" s="14"/>
      <c r="P22" s="14">
        <v>300000</v>
      </c>
      <c r="Q22" s="14"/>
      <c r="R22" s="14">
        <v>0</v>
      </c>
      <c r="S22" s="14"/>
      <c r="T22" s="14">
        <v>416130</v>
      </c>
      <c r="U22" s="14"/>
      <c r="V22" s="14">
        <v>416130</v>
      </c>
      <c r="W22" s="14"/>
      <c r="X22" s="14">
        <f>V22-B22</f>
        <v>416130</v>
      </c>
      <c r="Y22" s="14"/>
      <c r="Z22" s="15" t="str">
        <f t="shared" ref="Z22:Z23" si="8">IFERROR(X22/B22,"n/a")</f>
        <v>n/a</v>
      </c>
      <c r="AB22" s="23"/>
    </row>
    <row r="23" spans="1:31" s="10" customFormat="1" ht="13" x14ac:dyDescent="0.25">
      <c r="A23" s="17" t="s">
        <v>1</v>
      </c>
      <c r="B23" s="18">
        <f>SUM(B22:B22)</f>
        <v>0</v>
      </c>
      <c r="C23" s="18"/>
      <c r="D23" s="18">
        <f>SUM(D22:D22)</f>
        <v>0</v>
      </c>
      <c r="E23" s="18"/>
      <c r="F23" s="18">
        <f>SUM(F22:F22)</f>
        <v>0</v>
      </c>
      <c r="G23" s="18"/>
      <c r="H23" s="18">
        <f>SUM(H22:H22)</f>
        <v>300000</v>
      </c>
      <c r="I23" s="18"/>
      <c r="J23" s="18">
        <f>SUM(J22:J22)</f>
        <v>0</v>
      </c>
      <c r="K23" s="18"/>
      <c r="L23" s="18">
        <f>SUM(L22:L22)</f>
        <v>300000</v>
      </c>
      <c r="M23" s="18"/>
      <c r="N23" s="18">
        <f>SUM(N22:N22)</f>
        <v>0</v>
      </c>
      <c r="O23" s="18"/>
      <c r="P23" s="18">
        <f>SUM(P22:P22)</f>
        <v>300000</v>
      </c>
      <c r="Q23" s="18"/>
      <c r="R23" s="18">
        <f>SUM(R22:R22)</f>
        <v>0</v>
      </c>
      <c r="S23" s="18"/>
      <c r="T23" s="18">
        <f>SUM(T22:T22)</f>
        <v>416130</v>
      </c>
      <c r="U23" s="18"/>
      <c r="V23" s="18">
        <f>SUM(V22:V22)</f>
        <v>416130</v>
      </c>
      <c r="W23" s="18"/>
      <c r="X23" s="18">
        <f>SUM(X22:X22)</f>
        <v>416130</v>
      </c>
      <c r="Y23" s="18"/>
      <c r="Z23" s="24" t="str">
        <f t="shared" si="8"/>
        <v>n/a</v>
      </c>
      <c r="AA23" s="20"/>
    </row>
    <row r="24" spans="1:31" s="10" customFormat="1" ht="13" x14ac:dyDescent="0.25">
      <c r="A24" s="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2"/>
      <c r="AA24" s="20"/>
    </row>
    <row r="25" spans="1:31" ht="13" x14ac:dyDescent="0.25">
      <c r="A25" s="12" t="s">
        <v>6</v>
      </c>
      <c r="B25" s="14"/>
      <c r="C25" s="27"/>
      <c r="D25" s="14"/>
      <c r="E25" s="27"/>
      <c r="F25" s="14"/>
      <c r="G25" s="27"/>
      <c r="H25" s="14"/>
      <c r="I25" s="27"/>
      <c r="J25" s="14"/>
      <c r="K25" s="27"/>
      <c r="L25" s="14"/>
      <c r="M25" s="27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25"/>
    </row>
    <row r="26" spans="1:31" x14ac:dyDescent="0.25">
      <c r="A26" s="11" t="s">
        <v>23</v>
      </c>
      <c r="B26" s="14">
        <v>0</v>
      </c>
      <c r="C26" s="14"/>
      <c r="D26" s="14">
        <v>0</v>
      </c>
      <c r="E26" s="14"/>
      <c r="F26" s="14">
        <v>0</v>
      </c>
      <c r="G26" s="14"/>
      <c r="H26" s="14">
        <v>0</v>
      </c>
      <c r="I26" s="14"/>
      <c r="J26" s="14">
        <v>15000000</v>
      </c>
      <c r="K26" s="14"/>
      <c r="L26" s="14">
        <v>0</v>
      </c>
      <c r="M26" s="14"/>
      <c r="N26" s="14">
        <v>15000000</v>
      </c>
      <c r="O26" s="14"/>
      <c r="P26" s="14">
        <v>0</v>
      </c>
      <c r="Q26" s="14"/>
      <c r="R26" s="14">
        <v>15000000</v>
      </c>
      <c r="S26" s="14"/>
      <c r="T26" s="14">
        <v>15000000</v>
      </c>
      <c r="U26" s="14"/>
      <c r="V26" s="14">
        <v>15000000</v>
      </c>
      <c r="W26" s="14"/>
      <c r="X26" s="14">
        <f>V26-B26</f>
        <v>15000000</v>
      </c>
      <c r="Y26" s="14"/>
      <c r="Z26" s="15" t="str">
        <f t="shared" ref="Z26:Z29" si="9">IFERROR(X26/B26,"n/a")</f>
        <v>n/a</v>
      </c>
      <c r="AE26" s="39"/>
    </row>
    <row r="27" spans="1:31" s="10" customFormat="1" ht="13" x14ac:dyDescent="0.25">
      <c r="A27" s="11" t="s">
        <v>4</v>
      </c>
      <c r="B27" s="14">
        <v>72724046</v>
      </c>
      <c r="C27" s="14"/>
      <c r="D27" s="14">
        <v>73997159</v>
      </c>
      <c r="E27" s="14"/>
      <c r="F27" s="14">
        <v>73997159</v>
      </c>
      <c r="G27" s="14"/>
      <c r="H27" s="14">
        <v>72724046</v>
      </c>
      <c r="I27" s="14"/>
      <c r="J27" s="14">
        <f>72724046+1273113</f>
        <v>73997159</v>
      </c>
      <c r="K27" s="14"/>
      <c r="L27" s="14">
        <v>72724046</v>
      </c>
      <c r="M27" s="14"/>
      <c r="N27" s="14">
        <f>72724046+1273113</f>
        <v>73997159</v>
      </c>
      <c r="O27" s="14"/>
      <c r="P27" s="14">
        <f>72724046+1273113</f>
        <v>73997159</v>
      </c>
      <c r="Q27" s="14"/>
      <c r="R27" s="14">
        <f>72724046+1273113</f>
        <v>73997159</v>
      </c>
      <c r="S27" s="14"/>
      <c r="T27" s="14">
        <f>72724046+1273113</f>
        <v>73997159</v>
      </c>
      <c r="U27" s="14"/>
      <c r="V27" s="14">
        <f>72724046+1273113</f>
        <v>73997159</v>
      </c>
      <c r="W27" s="14"/>
      <c r="X27" s="14">
        <f>V27-B27</f>
        <v>1273113</v>
      </c>
      <c r="Y27" s="14"/>
      <c r="Z27" s="25">
        <f t="shared" si="9"/>
        <v>1.7506080451024413E-2</v>
      </c>
      <c r="AE27" s="40"/>
    </row>
    <row r="28" spans="1:31" s="10" customFormat="1" ht="13" x14ac:dyDescent="0.25">
      <c r="A28" s="28" t="s">
        <v>5</v>
      </c>
      <c r="B28" s="29">
        <v>45365457</v>
      </c>
      <c r="C28" s="29"/>
      <c r="D28" s="29">
        <v>46606798</v>
      </c>
      <c r="E28" s="29"/>
      <c r="F28" s="29">
        <v>46606798</v>
      </c>
      <c r="G28" s="29"/>
      <c r="H28" s="29">
        <v>45365457</v>
      </c>
      <c r="I28" s="29"/>
      <c r="J28" s="29">
        <f>45365457+1241341</f>
        <v>46606798</v>
      </c>
      <c r="K28" s="29"/>
      <c r="L28" s="29">
        <v>45365457</v>
      </c>
      <c r="M28" s="29"/>
      <c r="N28" s="29">
        <f>45365457+1241341</f>
        <v>46606798</v>
      </c>
      <c r="O28" s="29"/>
      <c r="P28" s="29">
        <f>45365457+1241341</f>
        <v>46606798</v>
      </c>
      <c r="Q28" s="29"/>
      <c r="R28" s="29">
        <f>45365457+1241341</f>
        <v>46606798</v>
      </c>
      <c r="S28" s="29"/>
      <c r="T28" s="29">
        <f>45365457+1241341</f>
        <v>46606798</v>
      </c>
      <c r="U28" s="29"/>
      <c r="V28" s="29">
        <f>45365457+1241341</f>
        <v>46606798</v>
      </c>
      <c r="W28" s="29"/>
      <c r="X28" s="29">
        <f>V28-B28</f>
        <v>1241341</v>
      </c>
      <c r="Y28" s="29"/>
      <c r="Z28" s="30">
        <f t="shared" si="9"/>
        <v>2.7363132261623641E-2</v>
      </c>
      <c r="AE28" s="40"/>
    </row>
    <row r="29" spans="1:31" s="10" customFormat="1" ht="13" x14ac:dyDescent="0.25">
      <c r="A29" s="31" t="s">
        <v>7</v>
      </c>
      <c r="B29" s="32">
        <f>SUM(B26:B28)</f>
        <v>118089503</v>
      </c>
      <c r="C29" s="32"/>
      <c r="D29" s="32">
        <f>SUM(D26:D28)</f>
        <v>120603957</v>
      </c>
      <c r="E29" s="32"/>
      <c r="F29" s="32">
        <f>SUM(F26:F28)</f>
        <v>120603957</v>
      </c>
      <c r="G29" s="32"/>
      <c r="H29" s="32">
        <f>SUM(H26:H28)</f>
        <v>118089503</v>
      </c>
      <c r="I29" s="32"/>
      <c r="J29" s="32">
        <f>SUM(J26:J28)</f>
        <v>135603957</v>
      </c>
      <c r="K29" s="32"/>
      <c r="L29" s="32">
        <f>SUM(L26:L28)</f>
        <v>118089503</v>
      </c>
      <c r="M29" s="32"/>
      <c r="N29" s="32">
        <f>SUM(N26:N28)</f>
        <v>135603957</v>
      </c>
      <c r="O29" s="32"/>
      <c r="P29" s="32">
        <f>SUM(P26:P28)</f>
        <v>120603957</v>
      </c>
      <c r="Q29" s="32"/>
      <c r="R29" s="32">
        <f>SUM(R26:R28)</f>
        <v>135603957</v>
      </c>
      <c r="S29" s="32"/>
      <c r="T29" s="32">
        <f>SUM(T26:T28)</f>
        <v>135603957</v>
      </c>
      <c r="U29" s="32"/>
      <c r="V29" s="32">
        <f>SUM(V26:V28)</f>
        <v>135603957</v>
      </c>
      <c r="W29" s="32"/>
      <c r="X29" s="32">
        <f>SUM(X26:X28)</f>
        <v>17514454</v>
      </c>
      <c r="Y29" s="32"/>
      <c r="Z29" s="33">
        <f t="shared" si="9"/>
        <v>0.14831507928354987</v>
      </c>
    </row>
    <row r="30" spans="1:31" x14ac:dyDescent="0.25">
      <c r="B30" s="14"/>
      <c r="C30" s="27"/>
      <c r="D30" s="14"/>
      <c r="E30" s="27"/>
      <c r="F30" s="14"/>
      <c r="G30" s="27"/>
      <c r="H30" s="14"/>
      <c r="I30" s="27"/>
      <c r="J30" s="14"/>
      <c r="K30" s="27"/>
      <c r="L30" s="14"/>
      <c r="M30" s="27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25"/>
    </row>
    <row r="31" spans="1:31" s="10" customFormat="1" ht="13" x14ac:dyDescent="0.25">
      <c r="A31" s="31" t="s">
        <v>1</v>
      </c>
      <c r="B31" s="32">
        <f>+B29+B19+B13+B9+B23</f>
        <v>507146394</v>
      </c>
      <c r="C31" s="32"/>
      <c r="D31" s="32">
        <f>+D29+D19+D13+D9+D23</f>
        <v>509560848</v>
      </c>
      <c r="E31" s="32"/>
      <c r="F31" s="32">
        <f>+F29+F19+F13+F9+F23</f>
        <v>509560848</v>
      </c>
      <c r="G31" s="32"/>
      <c r="H31" s="32">
        <f>+H29+H19+H13+H9+H23</f>
        <v>505305357</v>
      </c>
      <c r="I31" s="32"/>
      <c r="J31" s="32">
        <f>+J29+J19+J13+J9+J23</f>
        <v>524560848</v>
      </c>
      <c r="K31" s="32"/>
      <c r="L31" s="32">
        <f>+L29+L19+L13+L9+L23</f>
        <v>505305357</v>
      </c>
      <c r="M31" s="32"/>
      <c r="N31" s="32">
        <f>+N29+N19+N13+N9+N23</f>
        <v>524560848</v>
      </c>
      <c r="O31" s="32"/>
      <c r="P31" s="32">
        <f>+P29+P19+P13+P9+P23</f>
        <v>510910848</v>
      </c>
      <c r="Q31" s="32"/>
      <c r="R31" s="32">
        <f>+R29+R19+R13+R9+R23</f>
        <v>524910848</v>
      </c>
      <c r="S31" s="32"/>
      <c r="T31" s="32">
        <f>+T29+T19+T13+T9+T23</f>
        <v>525876978</v>
      </c>
      <c r="U31" s="32"/>
      <c r="V31" s="32">
        <f>+V29+V19+V13+V9+V23</f>
        <v>526203835</v>
      </c>
      <c r="W31" s="32"/>
      <c r="X31" s="32">
        <f>+X29+X19+X13+X9+X23</f>
        <v>19057441</v>
      </c>
      <c r="Y31" s="32"/>
      <c r="Z31" s="33">
        <f>IFERROR(X31/B31,"n/a")</f>
        <v>3.7577790605369067E-2</v>
      </c>
    </row>
    <row r="32" spans="1:31" x14ac:dyDescent="0.25">
      <c r="Z32" s="34"/>
    </row>
    <row r="33" spans="1:26" x14ac:dyDescent="0.25">
      <c r="A33" s="35"/>
      <c r="B33" s="23"/>
      <c r="Z33" s="34"/>
    </row>
    <row r="34" spans="1:26" x14ac:dyDescent="0.25">
      <c r="A34" s="36"/>
      <c r="B34" s="14"/>
      <c r="D34" s="14"/>
      <c r="F34" s="14"/>
      <c r="H34" s="14"/>
      <c r="J34" s="14"/>
      <c r="L34" s="14"/>
      <c r="N34" s="14"/>
      <c r="P34" s="14"/>
      <c r="R34" s="14"/>
      <c r="T34" s="14"/>
      <c r="V34" s="14"/>
      <c r="X34" s="14"/>
    </row>
    <row r="39" spans="1:26" x14ac:dyDescent="0.25">
      <c r="B39" s="37"/>
    </row>
    <row r="40" spans="1:26" x14ac:dyDescent="0.25">
      <c r="B40" s="38"/>
    </row>
  </sheetData>
  <printOptions horizontalCentered="1"/>
  <pageMargins left="0.5" right="0.5" top="0.75" bottom="0.75" header="0.5" footer="0.3"/>
  <pageSetup scale="94" orientation="landscape" r:id="rId1"/>
  <headerFooter alignWithMargins="0">
    <oddFooter>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Final</vt:lpstr>
      <vt:lpstr>Appropriation</vt:lpstr>
      <vt:lpstr>BudgetRequest</vt:lpstr>
      <vt:lpstr>GAA</vt:lpstr>
      <vt:lpstr>GAA_Appropriation1</vt:lpstr>
      <vt:lpstr>GAA_Appropriation2</vt:lpstr>
      <vt:lpstr>Final!Print_Area</vt:lpstr>
      <vt:lpstr>RecommendedBudget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Goodman, Tara</dc:creator>
  <cp:lastModifiedBy>Colorado, Josue</cp:lastModifiedBy>
  <cp:lastPrinted>2021-06-04T21:22:55Z</cp:lastPrinted>
  <dcterms:created xsi:type="dcterms:W3CDTF">2010-08-27T21:23:19Z</dcterms:created>
  <dcterms:modified xsi:type="dcterms:W3CDTF">2021-06-16T14:38:04Z</dcterms:modified>
</cp:coreProperties>
</file>